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0" yWindow="1160" windowWidth="14340" windowHeight="4500"/>
  </bookViews>
  <sheets>
    <sheet name="Rachunek przepł. pien. FY2018" sheetId="1" r:id="rId1"/>
  </sheets>
  <externalReferences>
    <externalReference r:id="rId2"/>
  </externalReferences>
  <definedNames>
    <definedName name="_xlnm.Print_Area" localSheetId="0">'Rachunek przepł. pien. FY2018'!$A$2:$AC$83</definedName>
    <definedName name="OLE_LINK3" localSheetId="0">'Rachunek przepł. pien. FY2018'!$A$23</definedName>
  </definedNames>
  <calcPr calcId="145621"/>
</workbook>
</file>

<file path=xl/calcChain.xml><?xml version="1.0" encoding="utf-8"?>
<calcChain xmlns="http://schemas.openxmlformats.org/spreadsheetml/2006/main">
  <c r="AR72" i="1" l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W61" i="1"/>
  <c r="W72" i="1" s="1"/>
  <c r="V61" i="1"/>
  <c r="V72" i="1" s="1"/>
  <c r="U61" i="1"/>
  <c r="U72" i="1" s="1"/>
  <c r="T61" i="1"/>
  <c r="T72" i="1" s="1"/>
  <c r="S61" i="1"/>
  <c r="S72" i="1" s="1"/>
  <c r="R61" i="1"/>
  <c r="R72" i="1" s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R46" i="1"/>
  <c r="AR55" i="1" s="1"/>
  <c r="AQ46" i="1"/>
  <c r="AQ55" i="1" s="1"/>
  <c r="AP46" i="1"/>
  <c r="AP55" i="1" s="1"/>
  <c r="AB30" i="1"/>
  <c r="AB5" i="1" s="1"/>
  <c r="AA30" i="1"/>
  <c r="AA5" i="1" s="1"/>
  <c r="AA31" i="1" s="1"/>
  <c r="AA34" i="1" s="1"/>
  <c r="Z30" i="1"/>
  <c r="Z5" i="1" s="1"/>
  <c r="AR5" i="1"/>
  <c r="AR31" i="1" s="1"/>
  <c r="AR34" i="1" s="1"/>
  <c r="AQ5" i="1"/>
  <c r="AQ31" i="1" s="1"/>
  <c r="AQ34" i="1" s="1"/>
  <c r="AP5" i="1"/>
  <c r="AP31" i="1" s="1"/>
  <c r="AP34" i="1" s="1"/>
  <c r="AO5" i="1"/>
  <c r="AO31" i="1" s="1"/>
  <c r="AO34" i="1" s="1"/>
  <c r="AN5" i="1"/>
  <c r="AN31" i="1" s="1"/>
  <c r="AN34" i="1" s="1"/>
  <c r="AM5" i="1"/>
  <c r="AM31" i="1" s="1"/>
  <c r="AM34" i="1" s="1"/>
  <c r="AL5" i="1"/>
  <c r="AL31" i="1" s="1"/>
  <c r="AL34" i="1" s="1"/>
  <c r="AK5" i="1"/>
  <c r="AK31" i="1" s="1"/>
  <c r="AK34" i="1" s="1"/>
  <c r="AJ5" i="1"/>
  <c r="AJ31" i="1" s="1"/>
  <c r="AJ34" i="1" s="1"/>
  <c r="AI5" i="1"/>
  <c r="AI31" i="1" s="1"/>
  <c r="AI34" i="1" s="1"/>
  <c r="AH5" i="1"/>
  <c r="AH31" i="1" s="1"/>
  <c r="AH34" i="1" s="1"/>
  <c r="AG5" i="1"/>
  <c r="AG31" i="1" s="1"/>
  <c r="AG34" i="1" s="1"/>
  <c r="AF5" i="1"/>
  <c r="AF31" i="1" s="1"/>
  <c r="AF34" i="1" s="1"/>
  <c r="AE5" i="1"/>
  <c r="AD5" i="1"/>
  <c r="AD31" i="1" s="1"/>
  <c r="AD34" i="1" s="1"/>
  <c r="AC5" i="1"/>
  <c r="AC31" i="1" s="1"/>
  <c r="AC34" i="1" s="1"/>
  <c r="Y5" i="1"/>
  <c r="Y31" i="1" s="1"/>
  <c r="Y34" i="1" s="1"/>
  <c r="X5" i="1"/>
  <c r="X31" i="1" s="1"/>
  <c r="X34" i="1" s="1"/>
  <c r="W5" i="1"/>
  <c r="W31" i="1" s="1"/>
  <c r="W34" i="1" s="1"/>
  <c r="V5" i="1"/>
  <c r="V31" i="1" s="1"/>
  <c r="V34" i="1" s="1"/>
  <c r="U5" i="1"/>
  <c r="U31" i="1" s="1"/>
  <c r="U34" i="1" s="1"/>
  <c r="T5" i="1"/>
  <c r="T31" i="1" s="1"/>
  <c r="T34" i="1" s="1"/>
  <c r="S5" i="1"/>
  <c r="S31" i="1" s="1"/>
  <c r="S34" i="1" s="1"/>
  <c r="R5" i="1"/>
  <c r="R31" i="1" s="1"/>
  <c r="R34" i="1" s="1"/>
  <c r="Q5" i="1"/>
  <c r="Q31" i="1" s="1"/>
  <c r="Q34" i="1" s="1"/>
  <c r="Q73" i="1" s="1"/>
  <c r="Q76" i="1" s="1"/>
  <c r="P5" i="1"/>
  <c r="P31" i="1" s="1"/>
  <c r="P34" i="1" s="1"/>
  <c r="O5" i="1"/>
  <c r="O31" i="1" s="1"/>
  <c r="O34" i="1" s="1"/>
  <c r="O73" i="1" s="1"/>
  <c r="O76" i="1" s="1"/>
  <c r="N5" i="1"/>
  <c r="N31" i="1" s="1"/>
  <c r="N34" i="1" s="1"/>
  <c r="N73" i="1" s="1"/>
  <c r="N76" i="1" s="1"/>
  <c r="M5" i="1"/>
  <c r="M31" i="1" s="1"/>
  <c r="M34" i="1" s="1"/>
  <c r="M73" i="1" s="1"/>
  <c r="M76" i="1" s="1"/>
  <c r="L5" i="1"/>
  <c r="L31" i="1" s="1"/>
  <c r="L34" i="1" s="1"/>
  <c r="K5" i="1"/>
  <c r="K31" i="1" s="1"/>
  <c r="K34" i="1" s="1"/>
  <c r="K73" i="1" s="1"/>
  <c r="K76" i="1" s="1"/>
  <c r="J5" i="1"/>
  <c r="J31" i="1" s="1"/>
  <c r="J34" i="1" s="1"/>
  <c r="J73" i="1" s="1"/>
  <c r="J76" i="1" s="1"/>
  <c r="I5" i="1"/>
  <c r="I31" i="1" s="1"/>
  <c r="I34" i="1" s="1"/>
  <c r="I73" i="1" s="1"/>
  <c r="I76" i="1" s="1"/>
  <c r="H5" i="1"/>
  <c r="H31" i="1" s="1"/>
  <c r="H34" i="1" s="1"/>
  <c r="G5" i="1"/>
  <c r="G31" i="1" s="1"/>
  <c r="G34" i="1" s="1"/>
  <c r="G73" i="1" s="1"/>
  <c r="G76" i="1" s="1"/>
  <c r="F5" i="1"/>
  <c r="F31" i="1" s="1"/>
  <c r="F34" i="1" s="1"/>
  <c r="F73" i="1" s="1"/>
  <c r="F76" i="1" s="1"/>
  <c r="E5" i="1"/>
  <c r="E31" i="1" s="1"/>
  <c r="E34" i="1" s="1"/>
  <c r="E73" i="1" s="1"/>
  <c r="E76" i="1" s="1"/>
  <c r="D5" i="1"/>
  <c r="D31" i="1" s="1"/>
  <c r="D34" i="1" s="1"/>
  <c r="C5" i="1"/>
  <c r="C31" i="1" s="1"/>
  <c r="C34" i="1" s="1"/>
  <c r="C73" i="1" s="1"/>
  <c r="C76" i="1" s="1"/>
  <c r="B5" i="1"/>
  <c r="B31" i="1" s="1"/>
  <c r="B34" i="1" s="1"/>
  <c r="B73" i="1" s="1"/>
  <c r="B76" i="1" s="1"/>
  <c r="AE4" i="1"/>
  <c r="AE31" i="1" s="1"/>
  <c r="AE34" i="1" s="1"/>
  <c r="AB4" i="1"/>
  <c r="Z4" i="1"/>
  <c r="D73" i="1" l="1"/>
  <c r="D76" i="1" s="1"/>
  <c r="H73" i="1"/>
  <c r="H76" i="1" s="1"/>
  <c r="L73" i="1"/>
  <c r="L76" i="1" s="1"/>
  <c r="P73" i="1"/>
  <c r="P76" i="1" s="1"/>
  <c r="AD73" i="1"/>
  <c r="AD76" i="1" s="1"/>
  <c r="AB31" i="1"/>
  <c r="AB34" i="1" s="1"/>
  <c r="U73" i="1"/>
  <c r="U76" i="1" s="1"/>
  <c r="Y73" i="1"/>
  <c r="Y76" i="1" s="1"/>
  <c r="AC73" i="1"/>
  <c r="AC76" i="1" s="1"/>
  <c r="AG73" i="1"/>
  <c r="AK73" i="1"/>
  <c r="AO73" i="1"/>
  <c r="S73" i="1"/>
  <c r="S76" i="1" s="1"/>
  <c r="W73" i="1"/>
  <c r="W76" i="1" s="1"/>
  <c r="AI73" i="1"/>
  <c r="AM73" i="1"/>
  <c r="AQ73" i="1"/>
  <c r="Z31" i="1"/>
  <c r="Z34" i="1" s="1"/>
  <c r="R73" i="1"/>
  <c r="R76" i="1" s="1"/>
  <c r="AF73" i="1"/>
  <c r="AF76" i="1" s="1"/>
  <c r="AI74" i="1" s="1"/>
  <c r="AJ73" i="1"/>
  <c r="AN73" i="1"/>
  <c r="Z73" i="1"/>
  <c r="Z76" i="1" s="1"/>
  <c r="AH73" i="1"/>
  <c r="AL73" i="1"/>
  <c r="AP73" i="1"/>
  <c r="T73" i="1"/>
  <c r="T76" i="1" s="1"/>
  <c r="AA73" i="1"/>
  <c r="AA76" i="1" s="1"/>
  <c r="AE73" i="1"/>
  <c r="AE76" i="1" s="1"/>
  <c r="V73" i="1"/>
  <c r="V76" i="1" s="1"/>
  <c r="X73" i="1"/>
  <c r="X76" i="1" s="1"/>
  <c r="AB73" i="1"/>
  <c r="AB76" i="1" s="1"/>
  <c r="AG74" i="1"/>
  <c r="AG76" i="1" s="1"/>
  <c r="AR73" i="1"/>
  <c r="AI76" i="1" l="1"/>
  <c r="AJ74" i="1"/>
  <c r="AJ76" i="1" s="1"/>
  <c r="AL74" i="1" s="1"/>
  <c r="AL76" i="1" s="1"/>
  <c r="AH74" i="1"/>
  <c r="AH76" i="1" s="1"/>
  <c r="AK74" i="1"/>
  <c r="AK76" i="1" s="1"/>
  <c r="AM74" i="1" l="1"/>
  <c r="AM76" i="1" s="1"/>
  <c r="AN74" i="1"/>
  <c r="AN76" i="1" s="1"/>
  <c r="AQ74" i="1"/>
  <c r="AQ76" i="1" s="1"/>
  <c r="AP74" i="1"/>
  <c r="AP76" i="1" s="1"/>
  <c r="AR74" i="1"/>
  <c r="AR76" i="1" s="1"/>
  <c r="AO74" i="1"/>
  <c r="AO76" i="1" s="1"/>
</calcChain>
</file>

<file path=xl/sharedStrings.xml><?xml version="1.0" encoding="utf-8"?>
<sst xmlns="http://schemas.openxmlformats.org/spreadsheetml/2006/main" count="247" uniqueCount="134">
  <si>
    <t>GRUPA KAPITAŁOWA CYFROWY POLSAT S.A.</t>
  </si>
  <si>
    <t>SKONSOLIDOWANY RACHUNEK PRZEPŁYWÓW PIENIĘŻNYCH</t>
  </si>
  <si>
    <t>12 miesięcy do</t>
  </si>
  <si>
    <t>6 miesięcy do</t>
  </si>
  <si>
    <t>9 miesięcy do</t>
  </si>
  <si>
    <t>3 miesiące do</t>
  </si>
  <si>
    <t>6 miesiecy do</t>
  </si>
  <si>
    <t>w milionach złotych</t>
  </si>
  <si>
    <t>31 grudnia 2004 r.</t>
  </si>
  <si>
    <t>31 grudnia 2005 r.</t>
  </si>
  <si>
    <t>31 grudnia 2006 r.</t>
  </si>
  <si>
    <t>31 grudnia 2007 r.</t>
  </si>
  <si>
    <t>30 czerwca 2008 r.</t>
  </si>
  <si>
    <t>31 grudnia 2008 r.</t>
  </si>
  <si>
    <t>30 czerwca 2009 r.</t>
  </si>
  <si>
    <t>31 grudnia 2009 r.</t>
  </si>
  <si>
    <t>30 czerwca 2010 r.</t>
  </si>
  <si>
    <t>30 września 2010 r.</t>
  </si>
  <si>
    <t>31 grudnia 2010 r.</t>
  </si>
  <si>
    <t>31 marca 2011 r.</t>
  </si>
  <si>
    <t>30 czerwca 2011 r.</t>
  </si>
  <si>
    <t>30 września 2011 r.</t>
  </si>
  <si>
    <t xml:space="preserve">31 grudnia 2011 r. </t>
  </si>
  <si>
    <t>31 marca 2012 r.</t>
  </si>
  <si>
    <t>30 czerwca 2012 r.</t>
  </si>
  <si>
    <t>30 września 2012 r.</t>
  </si>
  <si>
    <t>31 grudnia 2012 r.</t>
  </si>
  <si>
    <t>31 marca 2013 r.</t>
  </si>
  <si>
    <t>30 czerwca 2013 r.</t>
  </si>
  <si>
    <t>30 września 2013 r.</t>
  </si>
  <si>
    <t>31 grudnia 2013 r.</t>
  </si>
  <si>
    <t>31 marca 2014 r.</t>
  </si>
  <si>
    <t>30 czerwca 2014 r.</t>
  </si>
  <si>
    <t>30 września 2014 r.</t>
  </si>
  <si>
    <t>31 grudnia 2014 r.</t>
  </si>
  <si>
    <t>31 marca 2015 r.</t>
  </si>
  <si>
    <t>30 czerwca 2015 r.</t>
  </si>
  <si>
    <t>30 września 2015 r.</t>
  </si>
  <si>
    <t>31 grudnia 2015 r.</t>
  </si>
  <si>
    <t>31 marca 2016 r.</t>
  </si>
  <si>
    <t>30 czerwca 2016 r.</t>
  </si>
  <si>
    <t>30 września 2016 r.</t>
  </si>
  <si>
    <t>31 grudnia 2016 r.</t>
  </si>
  <si>
    <r>
      <t xml:space="preserve">31 marca 2017 r. </t>
    </r>
    <r>
      <rPr>
        <i/>
        <sz val="10"/>
        <color indexed="8"/>
        <rFont val="Calibri"/>
        <family val="2"/>
        <charset val="238"/>
      </rPr>
      <t>(dane według               MSR 18)</t>
    </r>
  </si>
  <si>
    <r>
      <t xml:space="preserve">30 czerwca 2017 r. </t>
    </r>
    <r>
      <rPr>
        <i/>
        <sz val="10"/>
        <color indexed="8"/>
        <rFont val="Calibri"/>
        <family val="2"/>
        <charset val="238"/>
      </rPr>
      <t>(dane według            MSR 18)</t>
    </r>
  </si>
  <si>
    <r>
      <t xml:space="preserve">30 września 2017 r. </t>
    </r>
    <r>
      <rPr>
        <i/>
        <sz val="10"/>
        <color indexed="8"/>
        <rFont val="Calibri"/>
        <family val="2"/>
        <charset val="238"/>
      </rPr>
      <t>(dane według           MSR 18)</t>
    </r>
  </si>
  <si>
    <r>
      <t xml:space="preserve">31 grudnia 2017 r. </t>
    </r>
    <r>
      <rPr>
        <i/>
        <sz val="10"/>
        <color indexed="8"/>
        <rFont val="Calibri"/>
        <family val="2"/>
        <charset val="238"/>
      </rPr>
      <t>(dane według             MSR 18)</t>
    </r>
  </si>
  <si>
    <r>
      <t xml:space="preserve">31 marca 2018 r. </t>
    </r>
    <r>
      <rPr>
        <i/>
        <sz val="10"/>
        <color indexed="8"/>
        <rFont val="Calibri"/>
        <family val="2"/>
        <charset val="238"/>
      </rPr>
      <t>(dane według           MSSF 15)</t>
    </r>
  </si>
  <si>
    <r>
      <t xml:space="preserve">30 czerwca 2018 r. </t>
    </r>
    <r>
      <rPr>
        <i/>
        <sz val="10"/>
        <color indexed="8"/>
        <rFont val="Calibri"/>
        <family val="2"/>
        <charset val="238"/>
      </rPr>
      <t>(dane według           MSSF 15</t>
    </r>
    <r>
      <rPr>
        <i/>
        <vertAlign val="superscript"/>
        <sz val="10"/>
        <color indexed="8"/>
        <rFont val="Calibri"/>
        <family val="2"/>
        <charset val="238"/>
      </rPr>
      <t>5</t>
    </r>
    <r>
      <rPr>
        <i/>
        <sz val="10"/>
        <color indexed="8"/>
        <rFont val="Calibri"/>
        <family val="2"/>
        <charset val="238"/>
      </rPr>
      <t>)</t>
    </r>
  </si>
  <si>
    <r>
      <t xml:space="preserve">30 września 2018 r. </t>
    </r>
    <r>
      <rPr>
        <i/>
        <sz val="10"/>
        <color indexed="8"/>
        <rFont val="Calibri"/>
        <family val="2"/>
        <charset val="238"/>
      </rPr>
      <t>(dane według           MSSF 15)</t>
    </r>
  </si>
  <si>
    <r>
      <t xml:space="preserve">31 grudnia 2018 r. </t>
    </r>
    <r>
      <rPr>
        <i/>
        <sz val="10"/>
        <color indexed="8"/>
        <rFont val="Calibri"/>
        <family val="2"/>
        <charset val="238"/>
      </rPr>
      <t>(dane według             MSSF 15)</t>
    </r>
  </si>
  <si>
    <t>Zysk/(strata) netto</t>
  </si>
  <si>
    <t>Korekty:</t>
  </si>
  <si>
    <t>Amortyzacja</t>
  </si>
  <si>
    <t>Amortyzacja, utrata wartości i likwidacja</t>
  </si>
  <si>
    <t>Płatności za licencje filmowe i sportowe</t>
  </si>
  <si>
    <t>Amortyzacja licencji filmowych i sportowych</t>
  </si>
  <si>
    <t>Strata /(zyski) na sprzedaży udziałów w jednostce zależnej</t>
  </si>
  <si>
    <t>(Zysk)/strata ze sprzedaży rzeczowych aktywów trwałych i wartości niematerialnych</t>
  </si>
  <si>
    <t>1)</t>
  </si>
  <si>
    <t>Wartość sprzedanych aktywów programowych</t>
  </si>
  <si>
    <t xml:space="preserve">Odsetki </t>
  </si>
  <si>
    <t>Zmiana stanu zapasów</t>
  </si>
  <si>
    <t>Zmiana stanu należności i innych aktywów</t>
  </si>
  <si>
    <t>Zmiana stanu zobowiązań, rezerw i przychodów przyszłych okresów</t>
  </si>
  <si>
    <t>Zmiana stanu aktywów z tytułu kontraktów</t>
  </si>
  <si>
    <t>Zmiana stanu zobowiązania z tytułu kontraktów</t>
  </si>
  <si>
    <t>Zmiana stanu produkcji własnej oraz zaliczek na produkcję własną</t>
  </si>
  <si>
    <t>Wycena instrumentów zabezpieczających</t>
  </si>
  <si>
    <t>2)</t>
  </si>
  <si>
    <t>Udział w zysku wspólnego przedsięwzięcia wycenianego metodą praw własności</t>
  </si>
  <si>
    <t>Udział w zysku jednostek stowarzyszonych wycenianych metodą praw własności</t>
  </si>
  <si>
    <t>(Zyski) / straty z tytułu różnic kursowych, netto</t>
  </si>
  <si>
    <t>Kompensata należności z tytułu podatku dochodowego z zobowiązaniami z tytułu VAT</t>
  </si>
  <si>
    <t xml:space="preserve">Podatek dochodowy </t>
  </si>
  <si>
    <t>Zwiększenie netto wartości zestawów odbiorczych w leasingu operacyjnym</t>
  </si>
  <si>
    <t>Jednorazowe spisanie przeszacowania wartości obligacji na moment nabycia do wartości godziwej oraz koszt premii za wcześniejszy wykup obligacji</t>
  </si>
  <si>
    <t>Koszt premii za wcześniejszy wykup obligacji</t>
  </si>
  <si>
    <t>Strata/(zysk) na instrumentach pochodnych, netto</t>
  </si>
  <si>
    <t>Inne korekty</t>
  </si>
  <si>
    <t>Środki pieniężne z działalności operacyjnej</t>
  </si>
  <si>
    <t>Podatek dochodowy zapłacony</t>
  </si>
  <si>
    <t>Odsetki otrzymane dotyczące działalności operacyjnej</t>
  </si>
  <si>
    <t>Środki pieniężne netto z działalności operacyjnej</t>
  </si>
  <si>
    <t>Nabycie rzeczowych aktywów trwałych</t>
  </si>
  <si>
    <t>Nabycie wartości niematerialnych</t>
  </si>
  <si>
    <t>Nabycie obligacji</t>
  </si>
  <si>
    <t>Płatności z tytułu koncesji</t>
  </si>
  <si>
    <t>-</t>
  </si>
  <si>
    <t>Nabycie nieruchomości inwestycyjnych</t>
  </si>
  <si>
    <t>Nabycie aktywów finansowych</t>
  </si>
  <si>
    <t>Nabycie akcji/udziałów w jednostkach stowarzyszonych i innych jednostkach</t>
  </si>
  <si>
    <t>Nabycie udziałów w jednostkach zależnych pomniejszone o przejęte środki pieniężne</t>
  </si>
  <si>
    <t>Wpływy ze zbycia udziałów</t>
  </si>
  <si>
    <t>Wpływy ze zbycia aktywów finansowych</t>
  </si>
  <si>
    <t>Wpływy ze zbycia niefinansowych aktywów trwałych</t>
  </si>
  <si>
    <t>Wpływy/(Wypływy) z tytułu inwestycji w fundusze</t>
  </si>
  <si>
    <t>Zaliczka na udziały</t>
  </si>
  <si>
    <t xml:space="preserve">Lokaty krótkoterminowe </t>
  </si>
  <si>
    <t>Udzielone pożyczki</t>
  </si>
  <si>
    <t>Spłata udzielonych pożyczek</t>
  </si>
  <si>
    <t>Spłata odsetek od pożyczek</t>
  </si>
  <si>
    <t>Wpływy z tytułu realizacji instrumentów pochodnych</t>
  </si>
  <si>
    <t>4)</t>
  </si>
  <si>
    <t>Otrzymane dywidendy</t>
  </si>
  <si>
    <t>Pozostałe wpływy/(wypływy)</t>
  </si>
  <si>
    <t>Środki pieniężne netto z działalności inwestycyjnej</t>
  </si>
  <si>
    <t>Wpływy z tytułu podwyższenia kapitału</t>
  </si>
  <si>
    <t>Wpływy z tytułu rozliczenia usług związanych z publiczną ofertą akcji</t>
  </si>
  <si>
    <t>Zaciągnięcie kredytów</t>
  </si>
  <si>
    <t>Emisja obligacji/(Wykup obligacji)</t>
  </si>
  <si>
    <t>Spłata otrzymanych kredytów i pożyczek</t>
  </si>
  <si>
    <r>
      <t>Spłata odsetek od kredytów, pożyczek, obligacji, leasingu finansowego i zapłacone prowizje</t>
    </r>
    <r>
      <rPr>
        <vertAlign val="superscript"/>
        <sz val="9"/>
        <color indexed="8"/>
        <rFont val="Calibri"/>
        <family val="2"/>
        <charset val="238"/>
      </rPr>
      <t>2)</t>
    </r>
  </si>
  <si>
    <t>Prowizja za wcześniejszy wykup obligacji Senior Notes</t>
  </si>
  <si>
    <t>Wypłacone dywidendy</t>
  </si>
  <si>
    <t>Zmiana stanu kredytu w rachunku bieżącym</t>
  </si>
  <si>
    <t>Wydatki na opcje walutowe</t>
  </si>
  <si>
    <t>Wpływy z realizacji instrumentów pochodnych</t>
  </si>
  <si>
    <t>Wpływy z realizacji instrumentów pochodnych - kapitał</t>
  </si>
  <si>
    <t>Spłata zobowiązań z tytułu leasingu finansowego</t>
  </si>
  <si>
    <t>3)</t>
  </si>
  <si>
    <t>Wykup obligacji wyemitowanych przez Midas</t>
  </si>
  <si>
    <t>Inne wydatki</t>
  </si>
  <si>
    <t>Zapłata za usługi doradcze związane z emisją akcji</t>
  </si>
  <si>
    <t>Środki pieniężne netto z działalności finansowej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</si>
  <si>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</si>
  <si>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</si>
  <si>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</si>
  <si>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Środki pieniężne i ich ekwiwalenty na koniec okresu</t>
  </si>
  <si>
    <t>1) pozycja ta jest połączona z pozycją "Inne korekty"</t>
  </si>
  <si>
    <t>2) Obejmuje wpływ instrumentów IRS/CIRS/forward, premie za wcześniejszą spłatę obligacji oraz zapłatę za koszty związane z pozyskaniem finansowania</t>
  </si>
  <si>
    <t>3) Spłata zobowiązań z tytułu leasingu finansowego ujęta w pozycji "Inne wydatki".</t>
  </si>
  <si>
    <t>4) Pozycja połączona z pozycją "Pozostałe wpływy/(wypływy)".</t>
  </si>
  <si>
    <t>5) Grupa Netia konsolidowana od 22 maja 2018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</si>
</sst>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;\(#,##0.000\);\-"/>
    <numFmt numFmtId="165" formatCode="#,##0.0;\(#,##0.0\);\-"/>
    <numFmt numFmtId="166" formatCode="#,##0.0"/>
    <numFmt numFmtId="167" formatCode="_(* #,##0.00_);_(* \(#,##0.00\);_(* &quot;-&quot;??_);_(@_)"/>
    <numFmt numFmtId="168" formatCode="_-* #,##0.00\ [$€-1]_-;\-* #,##0.00\ [$€-1]_-;_-* &quot;-&quot;??\ [$€-1]_-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"/>
      <name val="Calibri"/>
      <family val="2"/>
    </font>
    <font>
      <sz val="10"/>
      <color theme="1"/>
      <name val="Czcionka tekstu podstawowego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vertAlign val="superscript"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indexed="8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sz val="10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color indexed="8"/>
      <name val="Calibri"/>
      <family val="2"/>
    </font>
    <font>
      <sz val="10"/>
      <color indexed="8"/>
      <name val="Arial Narrow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11"/>
      <color indexed="8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rgb="FFF7A833"/>
      </patternFill>
    </fill>
    <fill>
      <patternFill patternType="solid">
        <fgColor rgb="FFF7A833"/>
        <bgColor rgb="FFF7A833"/>
      </patternFill>
    </fill>
    <fill>
      <patternFill patternType="mediumGray">
        <fgColor rgb="FFF7A833"/>
      </patternFill>
    </fill>
    <fill>
      <patternFill patternType="mediumGray">
        <fgColor rgb="FFF7A833"/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rgb="FFF7A833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7" fontId="20" fillId="0" borderId="0" applyFont="0" applyFill="0" applyBorder="0" applyAlignment="0" applyProtection="0"/>
    <xf numFmtId="168" fontId="1" fillId="0" borderId="0"/>
    <xf numFmtId="168" fontId="1" fillId="0" borderId="0"/>
    <xf numFmtId="168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0" borderId="0" xfId="0" applyFont="1"/>
    <xf numFmtId="0" fontId="4" fillId="0" borderId="0" xfId="0" applyFont="1" applyFill="1"/>
    <xf numFmtId="0" fontId="5" fillId="2" borderId="0" xfId="0" applyFont="1" applyFill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 wrapText="1"/>
    </xf>
    <xf numFmtId="0" fontId="11" fillId="5" borderId="5" xfId="0" applyFont="1" applyFill="1" applyBorder="1" applyAlignment="1">
      <alignment vertical="center" wrapText="1"/>
    </xf>
    <xf numFmtId="164" fontId="12" fillId="6" borderId="5" xfId="0" applyNumberFormat="1" applyFont="1" applyFill="1" applyBorder="1" applyAlignment="1">
      <alignment horizontal="right" vertical="center"/>
    </xf>
    <xf numFmtId="164" fontId="12" fillId="5" borderId="5" xfId="0" applyNumberFormat="1" applyFont="1" applyFill="1" applyBorder="1" applyAlignment="1">
      <alignment horizontal="right" vertical="center"/>
    </xf>
    <xf numFmtId="164" fontId="12" fillId="5" borderId="5" xfId="0" applyNumberFormat="1" applyFont="1" applyFill="1" applyBorder="1" applyAlignment="1">
      <alignment vertical="center"/>
    </xf>
    <xf numFmtId="164" fontId="12" fillId="6" borderId="5" xfId="0" applyNumberFormat="1" applyFont="1" applyFill="1" applyBorder="1" applyAlignment="1">
      <alignment vertical="center"/>
    </xf>
    <xf numFmtId="165" fontId="12" fillId="5" borderId="5" xfId="0" applyNumberFormat="1" applyFont="1" applyFill="1" applyBorder="1" applyAlignment="1">
      <alignment vertical="center"/>
    </xf>
    <xf numFmtId="165" fontId="12" fillId="6" borderId="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7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3" fillId="7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165" fontId="3" fillId="7" borderId="0" xfId="0" applyNumberFormat="1" applyFont="1" applyFill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3" fillId="7" borderId="6" xfId="0" applyNumberFormat="1" applyFont="1" applyFill="1" applyBorder="1" applyAlignment="1">
      <alignment vertical="center"/>
    </xf>
    <xf numFmtId="165" fontId="3" fillId="7" borderId="7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Alignment="1">
      <alignment horizontal="right" vertical="center"/>
    </xf>
    <xf numFmtId="165" fontId="13" fillId="7" borderId="0" xfId="0" applyNumberFormat="1" applyFont="1" applyFill="1" applyAlignment="1">
      <alignment horizontal="right" vertical="center"/>
    </xf>
    <xf numFmtId="165" fontId="13" fillId="7" borderId="7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64" fontId="3" fillId="7" borderId="0" xfId="0" applyNumberFormat="1" applyFont="1" applyFill="1" applyBorder="1" applyAlignment="1">
      <alignment horizontal="right" vertical="center"/>
    </xf>
    <xf numFmtId="164" fontId="4" fillId="7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5" fontId="3" fillId="7" borderId="8" xfId="0" applyNumberFormat="1" applyFont="1" applyFill="1" applyBorder="1" applyAlignment="1">
      <alignment vertical="center"/>
    </xf>
    <xf numFmtId="165" fontId="12" fillId="5" borderId="9" xfId="0" applyNumberFormat="1" applyFont="1" applyFill="1" applyBorder="1" applyAlignment="1">
      <alignment vertical="center"/>
    </xf>
    <xf numFmtId="165" fontId="12" fillId="8" borderId="5" xfId="0" applyNumberFormat="1" applyFont="1" applyFill="1" applyBorder="1" applyAlignment="1">
      <alignment vertical="center"/>
    </xf>
    <xf numFmtId="165" fontId="12" fillId="8" borderId="9" xfId="0" applyNumberFormat="1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65" fontId="3" fillId="7" borderId="0" xfId="0" applyNumberFormat="1" applyFont="1" applyFill="1" applyAlignment="1">
      <alignment horizontal="right" vertical="center"/>
    </xf>
    <xf numFmtId="165" fontId="3" fillId="7" borderId="7" xfId="0" applyNumberFormat="1" applyFont="1" applyFill="1" applyBorder="1" applyAlignment="1">
      <alignment horizontal="right" vertical="center"/>
    </xf>
    <xf numFmtId="165" fontId="12" fillId="6" borderId="9" xfId="0" applyNumberFormat="1" applyFont="1" applyFill="1" applyBorder="1" applyAlignment="1">
      <alignment vertical="center"/>
    </xf>
    <xf numFmtId="164" fontId="16" fillId="6" borderId="5" xfId="0" applyNumberFormat="1" applyFont="1" applyFill="1" applyBorder="1" applyAlignment="1">
      <alignment horizontal="right" vertical="center"/>
    </xf>
    <xf numFmtId="164" fontId="16" fillId="5" borderId="5" xfId="0" applyNumberFormat="1" applyFont="1" applyFill="1" applyBorder="1" applyAlignment="1">
      <alignment horizontal="right" vertical="center"/>
    </xf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Alignment="1">
      <alignment horizontal="right"/>
    </xf>
    <xf numFmtId="164" fontId="3" fillId="0" borderId="0" xfId="0" applyNumberFormat="1" applyFont="1"/>
    <xf numFmtId="166" fontId="3" fillId="0" borderId="0" xfId="0" applyNumberFormat="1" applyFont="1"/>
    <xf numFmtId="0" fontId="9" fillId="2" borderId="0" xfId="0" applyFont="1" applyFill="1" applyAlignment="1">
      <alignment vertical="center"/>
    </xf>
    <xf numFmtId="164" fontId="12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6" fontId="18" fillId="0" borderId="0" xfId="0" applyNumberFormat="1" applyFont="1"/>
    <xf numFmtId="0" fontId="18" fillId="0" borderId="0" xfId="0" applyFont="1" applyFill="1"/>
    <xf numFmtId="164" fontId="18" fillId="0" borderId="0" xfId="0" applyNumberFormat="1" applyFont="1" applyFill="1"/>
    <xf numFmtId="164" fontId="19" fillId="0" borderId="0" xfId="0" applyNumberFormat="1" applyFont="1" applyFill="1" applyBorder="1" applyAlignment="1">
      <alignment horizontal="right"/>
    </xf>
    <xf numFmtId="164" fontId="18" fillId="0" borderId="0" xfId="0" applyNumberFormat="1" applyFont="1"/>
    <xf numFmtId="0" fontId="18" fillId="0" borderId="0" xfId="0" applyFont="1"/>
    <xf numFmtId="164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/>
    <xf numFmtId="0" fontId="18" fillId="0" borderId="0" xfId="0" applyFont="1" applyFill="1" applyBorder="1"/>
    <xf numFmtId="0" fontId="4" fillId="0" borderId="0" xfId="0" applyFont="1" applyFill="1" applyBorder="1"/>
    <xf numFmtId="0" fontId="9" fillId="0" borderId="0" xfId="0" applyFont="1" applyAlignment="1">
      <alignment vertical="center"/>
    </xf>
  </cellXfs>
  <cellStyles count="7">
    <cellStyle name="Dziesiętny 2" xfId="1"/>
    <cellStyle name="Normalny" xfId="0" builtinId="0"/>
    <cellStyle name="Normalny 2" xfId="2"/>
    <cellStyle name="Normalny 2 2 3" xfId="3"/>
    <cellStyle name="Normalny 66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uchnio/Documents/Wyniki%20finansowe/4Q%202018/na%20www/Dane%20finansowe(ml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. zysków i strat-nowy układ"/>
      <sheetName val="Bilans"/>
      <sheetName val="Rachunek przepływów pieniężnych"/>
      <sheetName val="wskaźniki"/>
      <sheetName val="Rach. zysków i strat-do 1Q2014"/>
      <sheetName val="Rachunek zysków i strat-do 2010"/>
    </sheetNames>
    <sheetDataSet>
      <sheetData sheetId="0">
        <row r="27">
          <cell r="M27">
            <v>98.199999999999761</v>
          </cell>
          <cell r="N27">
            <v>132.09999999999991</v>
          </cell>
          <cell r="Q27">
            <v>292.49999999999926</v>
          </cell>
          <cell r="R27">
            <v>170.79999999999995</v>
          </cell>
          <cell r="S27">
            <v>304.5</v>
          </cell>
          <cell r="T27">
            <v>502.4999999999996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55"/>
  <sheetViews>
    <sheetView showGridLines="0" tabSelected="1" zoomScale="60" zoomScaleNormal="60" zoomScaleSheetLayoutView="110" workbookViewId="0">
      <pane xSplit="1" topLeftCell="AL1" activePane="topRight" state="frozen"/>
      <selection pane="topRight" activeCell="AT9" sqref="AT9"/>
    </sheetView>
  </sheetViews>
  <sheetFormatPr defaultColWidth="9" defaultRowHeight="13" outlineLevelCol="1"/>
  <cols>
    <col min="1" max="1" width="66.33203125" style="2" customWidth="1"/>
    <col min="2" max="4" width="14.58203125" style="2" customWidth="1"/>
    <col min="5" max="5" width="14.58203125" style="2" hidden="1" customWidth="1" outlineLevel="1"/>
    <col min="6" max="6" width="14.58203125" style="2" customWidth="1" collapsed="1"/>
    <col min="7" max="7" width="14.58203125" style="2" hidden="1" customWidth="1" outlineLevel="1"/>
    <col min="8" max="8" width="14.58203125" style="3" customWidth="1" collapsed="1"/>
    <col min="9" max="10" width="14.58203125" style="2" hidden="1" customWidth="1" outlineLevel="1"/>
    <col min="11" max="11" width="14.58203125" style="2" customWidth="1" collapsed="1"/>
    <col min="12" max="38" width="14.58203125" style="2" customWidth="1"/>
    <col min="39" max="39" width="15.58203125" style="2" customWidth="1"/>
    <col min="40" max="40" width="14.58203125" style="2" customWidth="1"/>
    <col min="41" max="41" width="14.58203125" style="73" customWidth="1"/>
    <col min="42" max="42" width="14.58203125" style="2" customWidth="1"/>
    <col min="43" max="43" width="14" style="2" customWidth="1"/>
    <col min="44" max="44" width="14.58203125" style="2" customWidth="1"/>
    <col min="45" max="16384" width="9" style="2"/>
  </cols>
  <sheetData>
    <row r="1" spans="1:241" ht="28.5" customHeight="1" thickBot="1">
      <c r="A1" s="1" t="s">
        <v>0</v>
      </c>
      <c r="H1" s="2"/>
      <c r="I1" s="3"/>
      <c r="AO1" s="4"/>
    </row>
    <row r="2" spans="1:241" ht="15.5">
      <c r="A2" s="5" t="s">
        <v>1</v>
      </c>
      <c r="B2" s="6" t="s">
        <v>2</v>
      </c>
      <c r="C2" s="6" t="s">
        <v>2</v>
      </c>
      <c r="D2" s="6" t="s">
        <v>2</v>
      </c>
      <c r="E2" s="6" t="s">
        <v>2</v>
      </c>
      <c r="F2" s="7" t="s">
        <v>3</v>
      </c>
      <c r="G2" s="6" t="s">
        <v>2</v>
      </c>
      <c r="H2" s="7" t="s">
        <v>3</v>
      </c>
      <c r="I2" s="6" t="s">
        <v>2</v>
      </c>
      <c r="J2" s="7" t="s">
        <v>3</v>
      </c>
      <c r="K2" s="7" t="s">
        <v>4</v>
      </c>
      <c r="L2" s="6" t="s">
        <v>2</v>
      </c>
      <c r="M2" s="7" t="s">
        <v>5</v>
      </c>
      <c r="N2" s="7" t="s">
        <v>3</v>
      </c>
      <c r="O2" s="7" t="s">
        <v>4</v>
      </c>
      <c r="P2" s="6" t="s">
        <v>2</v>
      </c>
      <c r="Q2" s="7" t="s">
        <v>5</v>
      </c>
      <c r="R2" s="7" t="s">
        <v>3</v>
      </c>
      <c r="S2" s="7" t="s">
        <v>4</v>
      </c>
      <c r="T2" s="6" t="s">
        <v>2</v>
      </c>
      <c r="U2" s="7" t="s">
        <v>5</v>
      </c>
      <c r="V2" s="7" t="s">
        <v>3</v>
      </c>
      <c r="W2" s="7" t="s">
        <v>4</v>
      </c>
      <c r="X2" s="6" t="s">
        <v>2</v>
      </c>
      <c r="Y2" s="7" t="s">
        <v>5</v>
      </c>
      <c r="Z2" s="7" t="s">
        <v>3</v>
      </c>
      <c r="AA2" s="7" t="s">
        <v>4</v>
      </c>
      <c r="AB2" s="6" t="s">
        <v>2</v>
      </c>
      <c r="AC2" s="7" t="s">
        <v>5</v>
      </c>
      <c r="AD2" s="7" t="s">
        <v>3</v>
      </c>
      <c r="AE2" s="7" t="s">
        <v>4</v>
      </c>
      <c r="AF2" s="6" t="s">
        <v>2</v>
      </c>
      <c r="AG2" s="7" t="s">
        <v>5</v>
      </c>
      <c r="AH2" s="7" t="s">
        <v>6</v>
      </c>
      <c r="AI2" s="7" t="s">
        <v>4</v>
      </c>
      <c r="AJ2" s="6" t="s">
        <v>2</v>
      </c>
      <c r="AK2" s="7" t="s">
        <v>5</v>
      </c>
      <c r="AL2" s="7" t="s">
        <v>3</v>
      </c>
      <c r="AM2" s="7" t="s">
        <v>4</v>
      </c>
      <c r="AN2" s="6" t="s">
        <v>2</v>
      </c>
      <c r="AO2" s="7" t="s">
        <v>5</v>
      </c>
      <c r="AP2" s="7" t="s">
        <v>3</v>
      </c>
      <c r="AQ2" s="7" t="s">
        <v>4</v>
      </c>
      <c r="AR2" s="6" t="s">
        <v>2</v>
      </c>
    </row>
    <row r="3" spans="1:241" ht="41" thickBot="1">
      <c r="A3" s="8" t="s">
        <v>7</v>
      </c>
      <c r="B3" s="9" t="s">
        <v>8</v>
      </c>
      <c r="C3" s="9" t="s">
        <v>9</v>
      </c>
      <c r="D3" s="9" t="s">
        <v>10</v>
      </c>
      <c r="E3" s="9" t="s">
        <v>11</v>
      </c>
      <c r="F3" s="10" t="s">
        <v>12</v>
      </c>
      <c r="G3" s="9" t="s">
        <v>13</v>
      </c>
      <c r="H3" s="10" t="s">
        <v>14</v>
      </c>
      <c r="I3" s="9" t="s">
        <v>15</v>
      </c>
      <c r="J3" s="10" t="s">
        <v>16</v>
      </c>
      <c r="K3" s="10" t="s">
        <v>17</v>
      </c>
      <c r="L3" s="9" t="s">
        <v>18</v>
      </c>
      <c r="M3" s="10" t="s">
        <v>19</v>
      </c>
      <c r="N3" s="10" t="s">
        <v>20</v>
      </c>
      <c r="O3" s="10" t="s">
        <v>21</v>
      </c>
      <c r="P3" s="9" t="s">
        <v>22</v>
      </c>
      <c r="Q3" s="10" t="s">
        <v>23</v>
      </c>
      <c r="R3" s="10" t="s">
        <v>24</v>
      </c>
      <c r="S3" s="10" t="s">
        <v>25</v>
      </c>
      <c r="T3" s="9" t="s">
        <v>26</v>
      </c>
      <c r="U3" s="10" t="s">
        <v>27</v>
      </c>
      <c r="V3" s="10" t="s">
        <v>28</v>
      </c>
      <c r="W3" s="10" t="s">
        <v>29</v>
      </c>
      <c r="X3" s="9" t="s">
        <v>30</v>
      </c>
      <c r="Y3" s="10" t="s">
        <v>31</v>
      </c>
      <c r="Z3" s="10" t="s">
        <v>32</v>
      </c>
      <c r="AA3" s="10" t="s">
        <v>33</v>
      </c>
      <c r="AB3" s="9" t="s">
        <v>34</v>
      </c>
      <c r="AC3" s="10" t="s">
        <v>35</v>
      </c>
      <c r="AD3" s="10" t="s">
        <v>36</v>
      </c>
      <c r="AE3" s="10" t="s">
        <v>37</v>
      </c>
      <c r="AF3" s="9" t="s">
        <v>38</v>
      </c>
      <c r="AG3" s="10" t="s">
        <v>39</v>
      </c>
      <c r="AH3" s="10" t="s">
        <v>40</v>
      </c>
      <c r="AI3" s="10" t="s">
        <v>41</v>
      </c>
      <c r="AJ3" s="9" t="s">
        <v>42</v>
      </c>
      <c r="AK3" s="11" t="s">
        <v>43</v>
      </c>
      <c r="AL3" s="11" t="s">
        <v>44</v>
      </c>
      <c r="AM3" s="11" t="s">
        <v>45</v>
      </c>
      <c r="AN3" s="9" t="s">
        <v>46</v>
      </c>
      <c r="AO3" s="11" t="s">
        <v>47</v>
      </c>
      <c r="AP3" s="11" t="s">
        <v>48</v>
      </c>
      <c r="AQ3" s="11" t="s">
        <v>49</v>
      </c>
      <c r="AR3" s="9" t="s">
        <v>50</v>
      </c>
    </row>
    <row r="4" spans="1:241" s="19" customFormat="1" ht="20.149999999999999" customHeight="1" thickBot="1">
      <c r="A4" s="12" t="s">
        <v>51</v>
      </c>
      <c r="B4" s="13">
        <v>26.4</v>
      </c>
      <c r="C4" s="13">
        <v>-34.703000000000003</v>
      </c>
      <c r="D4" s="13">
        <v>55.720999999999997</v>
      </c>
      <c r="E4" s="13">
        <v>113.423</v>
      </c>
      <c r="F4" s="14">
        <v>142.96299999999999</v>
      </c>
      <c r="G4" s="13">
        <v>269.76300000000003</v>
      </c>
      <c r="H4" s="14">
        <v>128.715</v>
      </c>
      <c r="I4" s="13">
        <v>230.31900000000002</v>
      </c>
      <c r="J4" s="14">
        <v>153.12800000000001</v>
      </c>
      <c r="K4" s="14">
        <v>221.52100000000002</v>
      </c>
      <c r="L4" s="13">
        <v>258.47000000000003</v>
      </c>
      <c r="M4" s="15">
        <v>76.397999999999996</v>
      </c>
      <c r="N4" s="15">
        <v>145.88</v>
      </c>
      <c r="O4" s="15">
        <v>83.893000000000001</v>
      </c>
      <c r="P4" s="16">
        <v>160.19</v>
      </c>
      <c r="Q4" s="15">
        <v>205.10900000000001</v>
      </c>
      <c r="R4" s="15">
        <v>304.61200000000002</v>
      </c>
      <c r="S4" s="15">
        <v>476.67400000000004</v>
      </c>
      <c r="T4" s="16">
        <v>598.298</v>
      </c>
      <c r="U4" s="15">
        <v>95.105000000000004</v>
      </c>
      <c r="V4" s="15">
        <v>175.85</v>
      </c>
      <c r="W4" s="15">
        <v>352.30099999999999</v>
      </c>
      <c r="X4" s="16">
        <v>525.44500000000005</v>
      </c>
      <c r="Y4" s="15">
        <v>98.171999999999997</v>
      </c>
      <c r="Z4" s="17">
        <f>'[1]Rach. zysków i strat-nowy układ'!N27+'[1]Rach. zysków i strat-nowy układ'!M27</f>
        <v>230.29999999999967</v>
      </c>
      <c r="AA4" s="17">
        <v>278.5</v>
      </c>
      <c r="AB4" s="18">
        <f>'[1]Rach. zysków i strat-nowy układ'!Q27</f>
        <v>292.49999999999926</v>
      </c>
      <c r="AC4" s="17">
        <v>170.8</v>
      </c>
      <c r="AD4" s="17">
        <v>475.29999999999984</v>
      </c>
      <c r="AE4" s="17">
        <f>SUM('[1]Rach. zysków i strat-nowy układ'!R27:T27)</f>
        <v>977.7999999999995</v>
      </c>
      <c r="AF4" s="18">
        <v>1163.3999999999994</v>
      </c>
      <c r="AG4" s="17">
        <v>178.5</v>
      </c>
      <c r="AH4" s="17">
        <v>409.4</v>
      </c>
      <c r="AI4" s="17">
        <v>679.2</v>
      </c>
      <c r="AJ4" s="18">
        <v>1021.0000000000001</v>
      </c>
      <c r="AK4" s="17">
        <v>271.39999999999998</v>
      </c>
      <c r="AL4" s="17">
        <v>553.1</v>
      </c>
      <c r="AM4" s="17">
        <v>788</v>
      </c>
      <c r="AN4" s="18">
        <v>945.2</v>
      </c>
      <c r="AO4" s="17">
        <v>292.2</v>
      </c>
      <c r="AP4" s="17">
        <v>523.60000000000059</v>
      </c>
      <c r="AQ4" s="17">
        <v>750.7</v>
      </c>
      <c r="AR4" s="17">
        <v>816.1</v>
      </c>
    </row>
    <row r="5" spans="1:241" s="19" customFormat="1" ht="20.149999999999999" customHeight="1" thickBot="1">
      <c r="A5" s="12" t="s">
        <v>52</v>
      </c>
      <c r="B5" s="13">
        <f>SUM(B6:B30)</f>
        <v>3.7510000000000043</v>
      </c>
      <c r="C5" s="13">
        <f t="shared" ref="C5:AN5" si="0">SUM(C6:C30)</f>
        <v>95.041999999999987</v>
      </c>
      <c r="D5" s="13">
        <f t="shared" si="0"/>
        <v>22.615000000000006</v>
      </c>
      <c r="E5" s="13">
        <f t="shared" si="0"/>
        <v>21.30800000000001</v>
      </c>
      <c r="F5" s="14">
        <f t="shared" si="0"/>
        <v>-40.480000000000018</v>
      </c>
      <c r="G5" s="13">
        <f t="shared" si="0"/>
        <v>94.039999999999992</v>
      </c>
      <c r="H5" s="14">
        <f t="shared" si="0"/>
        <v>-90.52600000000001</v>
      </c>
      <c r="I5" s="13">
        <f t="shared" si="0"/>
        <v>-0.18599999999998973</v>
      </c>
      <c r="J5" s="14">
        <f t="shared" si="0"/>
        <v>-120.79600000000002</v>
      </c>
      <c r="K5" s="14">
        <f t="shared" si="0"/>
        <v>-127.592</v>
      </c>
      <c r="L5" s="13">
        <f t="shared" si="0"/>
        <v>-50.15799999999998</v>
      </c>
      <c r="M5" s="14">
        <f t="shared" si="0"/>
        <v>-76.418000000000006</v>
      </c>
      <c r="N5" s="14">
        <f t="shared" si="0"/>
        <v>-50.425000000000004</v>
      </c>
      <c r="O5" s="14">
        <f t="shared" si="0"/>
        <v>174.90400000000005</v>
      </c>
      <c r="P5" s="13">
        <f t="shared" si="0"/>
        <v>210.72700000000009</v>
      </c>
      <c r="Q5" s="14">
        <f t="shared" si="0"/>
        <v>28.31799999999998</v>
      </c>
      <c r="R5" s="14">
        <f t="shared" si="0"/>
        <v>110.99899999999997</v>
      </c>
      <c r="S5" s="14">
        <f t="shared" si="0"/>
        <v>152.09600000000003</v>
      </c>
      <c r="T5" s="16">
        <f t="shared" si="0"/>
        <v>244.9200000000001</v>
      </c>
      <c r="U5" s="15">
        <f t="shared" si="0"/>
        <v>70.556999999999988</v>
      </c>
      <c r="V5" s="15">
        <f t="shared" si="0"/>
        <v>176.07799999999997</v>
      </c>
      <c r="W5" s="15">
        <f t="shared" si="0"/>
        <v>195.94300000000001</v>
      </c>
      <c r="X5" s="16">
        <f t="shared" si="0"/>
        <v>334.28999999999991</v>
      </c>
      <c r="Y5" s="15">
        <f t="shared" si="0"/>
        <v>86.532000000000011</v>
      </c>
      <c r="Z5" s="17">
        <f t="shared" si="0"/>
        <v>505.40000000000015</v>
      </c>
      <c r="AA5" s="17">
        <f t="shared" si="0"/>
        <v>1145.4000000000003</v>
      </c>
      <c r="AB5" s="18">
        <f t="shared" si="0"/>
        <v>1825.2999999999997</v>
      </c>
      <c r="AC5" s="17">
        <f t="shared" si="0"/>
        <v>282.2000000000001</v>
      </c>
      <c r="AD5" s="17">
        <f t="shared" si="0"/>
        <v>852.69999999999982</v>
      </c>
      <c r="AE5" s="17">
        <f t="shared" si="0"/>
        <v>1195.6999999999994</v>
      </c>
      <c r="AF5" s="18">
        <f t="shared" si="0"/>
        <v>1821.6999999999998</v>
      </c>
      <c r="AG5" s="17">
        <f t="shared" si="0"/>
        <v>405.9</v>
      </c>
      <c r="AH5" s="17">
        <f t="shared" si="0"/>
        <v>1140</v>
      </c>
      <c r="AI5" s="17">
        <f t="shared" si="0"/>
        <v>1678.3000000000002</v>
      </c>
      <c r="AJ5" s="18">
        <f t="shared" si="0"/>
        <v>2130.5</v>
      </c>
      <c r="AK5" s="17">
        <f t="shared" si="0"/>
        <v>509.29999999999995</v>
      </c>
      <c r="AL5" s="17">
        <f t="shared" si="0"/>
        <v>1062.8</v>
      </c>
      <c r="AM5" s="17">
        <f t="shared" si="0"/>
        <v>1457.6999999999998</v>
      </c>
      <c r="AN5" s="18">
        <f t="shared" si="0"/>
        <v>2181.1000000000004</v>
      </c>
      <c r="AO5" s="17">
        <f>SUM(AO7:AO30)</f>
        <v>340.90000000000009</v>
      </c>
      <c r="AP5" s="17">
        <f>SUM(AP7:AP30)</f>
        <v>873.30000000000007</v>
      </c>
      <c r="AQ5" s="17">
        <f>SUM(AQ7:AQ30)</f>
        <v>1470.1000000000001</v>
      </c>
      <c r="AR5" s="17">
        <f>SUM(AR7:AR30)</f>
        <v>2416</v>
      </c>
    </row>
    <row r="6" spans="1:241" s="19" customFormat="1" ht="20.149999999999999" customHeight="1">
      <c r="A6" s="20" t="s">
        <v>53</v>
      </c>
      <c r="B6" s="21">
        <v>61.143999999999998</v>
      </c>
      <c r="C6" s="21">
        <v>50.116</v>
      </c>
      <c r="D6" s="21">
        <v>32.533999999999999</v>
      </c>
      <c r="E6" s="21">
        <v>20.777000000000001</v>
      </c>
      <c r="F6" s="22">
        <v>9.2959999999999994</v>
      </c>
      <c r="G6" s="21">
        <v>23.547000000000001</v>
      </c>
      <c r="H6" s="23">
        <v>17.916</v>
      </c>
      <c r="I6" s="21">
        <v>41.948</v>
      </c>
      <c r="J6" s="23">
        <v>34.962000000000003</v>
      </c>
      <c r="K6" s="23">
        <v>57.015999999999998</v>
      </c>
      <c r="L6" s="21">
        <v>81.19</v>
      </c>
      <c r="M6" s="24"/>
      <c r="N6" s="24"/>
      <c r="O6" s="24"/>
      <c r="P6" s="25"/>
      <c r="Q6" s="24"/>
      <c r="R6" s="24"/>
      <c r="S6" s="24"/>
      <c r="T6" s="25"/>
      <c r="U6" s="24"/>
      <c r="V6" s="24"/>
      <c r="W6" s="24"/>
      <c r="X6" s="25"/>
      <c r="Y6" s="24"/>
      <c r="Z6" s="26"/>
      <c r="AA6" s="26"/>
      <c r="AB6" s="27"/>
      <c r="AC6" s="26"/>
      <c r="AD6" s="26"/>
      <c r="AE6" s="26"/>
      <c r="AF6" s="27"/>
      <c r="AG6" s="26"/>
      <c r="AH6" s="26"/>
      <c r="AI6" s="26"/>
      <c r="AJ6" s="27"/>
      <c r="AK6" s="26"/>
      <c r="AL6" s="26"/>
      <c r="AM6" s="26"/>
      <c r="AN6" s="27"/>
      <c r="AO6" s="28"/>
      <c r="AR6" s="29"/>
    </row>
    <row r="7" spans="1:241" s="19" customFormat="1" ht="20.149999999999999" customHeight="1">
      <c r="A7" s="20" t="s">
        <v>54</v>
      </c>
      <c r="B7" s="25">
        <v>0</v>
      </c>
      <c r="C7" s="25">
        <v>0</v>
      </c>
      <c r="D7" s="25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4">
        <v>0</v>
      </c>
      <c r="L7" s="25">
        <v>0</v>
      </c>
      <c r="M7" s="24">
        <v>28.34</v>
      </c>
      <c r="N7" s="24">
        <v>73.094999999999999</v>
      </c>
      <c r="O7" s="24">
        <v>121.349</v>
      </c>
      <c r="P7" s="25">
        <v>174.88</v>
      </c>
      <c r="Q7" s="24">
        <v>54.433</v>
      </c>
      <c r="R7" s="24">
        <v>111.117</v>
      </c>
      <c r="S7" s="24">
        <v>171.35499999999999</v>
      </c>
      <c r="T7" s="25">
        <v>243.066</v>
      </c>
      <c r="U7" s="24">
        <v>60.698</v>
      </c>
      <c r="V7" s="24">
        <v>122.961</v>
      </c>
      <c r="W7" s="24">
        <v>187.82599999999999</v>
      </c>
      <c r="X7" s="25">
        <v>256.416</v>
      </c>
      <c r="Y7" s="24">
        <v>62.434000000000005</v>
      </c>
      <c r="Z7" s="26">
        <v>373.8</v>
      </c>
      <c r="AA7" s="26">
        <v>852.1</v>
      </c>
      <c r="AB7" s="27">
        <v>1295.9000000000001</v>
      </c>
      <c r="AC7" s="26">
        <v>467.9</v>
      </c>
      <c r="AD7" s="26">
        <v>861.4</v>
      </c>
      <c r="AE7" s="26">
        <v>1262.5999999999999</v>
      </c>
      <c r="AF7" s="27">
        <v>1699.3</v>
      </c>
      <c r="AG7" s="26">
        <v>423.7</v>
      </c>
      <c r="AH7" s="26">
        <v>951.2</v>
      </c>
      <c r="AI7" s="26">
        <v>1459.1</v>
      </c>
      <c r="AJ7" s="27">
        <v>1971.5</v>
      </c>
      <c r="AK7" s="26">
        <v>472.3</v>
      </c>
      <c r="AL7" s="26">
        <v>919</v>
      </c>
      <c r="AM7" s="26">
        <v>1348.2</v>
      </c>
      <c r="AN7" s="27">
        <v>1783</v>
      </c>
      <c r="AO7" s="28">
        <v>454.5</v>
      </c>
      <c r="AP7" s="28">
        <v>925.3</v>
      </c>
      <c r="AQ7" s="28">
        <v>1448.8</v>
      </c>
      <c r="AR7" s="30">
        <v>1970.7</v>
      </c>
    </row>
    <row r="8" spans="1:241" s="19" customFormat="1" ht="20.149999999999999" customHeight="1">
      <c r="A8" s="20" t="s">
        <v>55</v>
      </c>
      <c r="B8" s="25">
        <v>0</v>
      </c>
      <c r="C8" s="25">
        <v>0</v>
      </c>
      <c r="D8" s="25">
        <v>0</v>
      </c>
      <c r="E8" s="25">
        <v>0</v>
      </c>
      <c r="F8" s="24">
        <v>0</v>
      </c>
      <c r="G8" s="25">
        <v>0</v>
      </c>
      <c r="H8" s="24">
        <v>0</v>
      </c>
      <c r="I8" s="25">
        <v>0</v>
      </c>
      <c r="J8" s="24">
        <v>0</v>
      </c>
      <c r="K8" s="24">
        <v>0</v>
      </c>
      <c r="L8" s="25">
        <v>0</v>
      </c>
      <c r="M8" s="24">
        <v>0</v>
      </c>
      <c r="N8" s="24">
        <v>-35.238</v>
      </c>
      <c r="O8" s="24">
        <v>-94.701000000000008</v>
      </c>
      <c r="P8" s="25">
        <v>-177.24100000000001</v>
      </c>
      <c r="Q8" s="24">
        <v>-29.711000000000002</v>
      </c>
      <c r="R8" s="24">
        <v>-88.683000000000007</v>
      </c>
      <c r="S8" s="24">
        <v>-140.589</v>
      </c>
      <c r="T8" s="25">
        <v>-177.86799999999999</v>
      </c>
      <c r="U8" s="24">
        <v>-44.32</v>
      </c>
      <c r="V8" s="24">
        <v>-122.45100000000001</v>
      </c>
      <c r="W8" s="24">
        <v>-189.477</v>
      </c>
      <c r="X8" s="25">
        <v>-222.45600000000002</v>
      </c>
      <c r="Y8" s="24">
        <v>-109.42100000000001</v>
      </c>
      <c r="Z8" s="26">
        <v>-148.9</v>
      </c>
      <c r="AA8" s="26">
        <v>-224.7</v>
      </c>
      <c r="AB8" s="27">
        <v>-306.8</v>
      </c>
      <c r="AC8" s="26">
        <v>-41.5</v>
      </c>
      <c r="AD8" s="26">
        <v>-115.2</v>
      </c>
      <c r="AE8" s="26">
        <v>-195.4</v>
      </c>
      <c r="AF8" s="27">
        <v>-238.1</v>
      </c>
      <c r="AG8" s="26">
        <v>-58.1</v>
      </c>
      <c r="AH8" s="26">
        <v>-119</v>
      </c>
      <c r="AI8" s="26">
        <v>-189.6</v>
      </c>
      <c r="AJ8" s="27">
        <v>-246.5</v>
      </c>
      <c r="AK8" s="26">
        <v>-33.299999999999997</v>
      </c>
      <c r="AL8" s="26">
        <v>-94.2</v>
      </c>
      <c r="AM8" s="26">
        <v>-246.2</v>
      </c>
      <c r="AN8" s="27">
        <v>-305.10000000000002</v>
      </c>
      <c r="AO8" s="28">
        <v>-62.4</v>
      </c>
      <c r="AP8" s="28">
        <v>-124.7</v>
      </c>
      <c r="AQ8" s="28">
        <v>-411.2</v>
      </c>
      <c r="AR8" s="30">
        <v>-363.5</v>
      </c>
    </row>
    <row r="9" spans="1:241" s="19" customFormat="1" ht="20.149999999999999" customHeight="1">
      <c r="A9" s="20" t="s">
        <v>56</v>
      </c>
      <c r="B9" s="25">
        <v>0</v>
      </c>
      <c r="C9" s="25">
        <v>0</v>
      </c>
      <c r="D9" s="25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4">
        <v>0</v>
      </c>
      <c r="L9" s="25">
        <v>0</v>
      </c>
      <c r="M9" s="24">
        <v>0</v>
      </c>
      <c r="N9" s="24">
        <v>46.114000000000004</v>
      </c>
      <c r="O9" s="24">
        <v>104.453</v>
      </c>
      <c r="P9" s="25">
        <v>169.45500000000001</v>
      </c>
      <c r="Q9" s="24">
        <v>46.908999999999999</v>
      </c>
      <c r="R9" s="24">
        <v>99.832000000000008</v>
      </c>
      <c r="S9" s="24">
        <v>145.40600000000001</v>
      </c>
      <c r="T9" s="25">
        <v>194.52100000000002</v>
      </c>
      <c r="U9" s="24">
        <v>46.048999999999999</v>
      </c>
      <c r="V9" s="24">
        <v>102.423</v>
      </c>
      <c r="W9" s="24">
        <v>162.63200000000001</v>
      </c>
      <c r="X9" s="25">
        <v>220.37100000000001</v>
      </c>
      <c r="Y9" s="24">
        <v>40.084000000000003</v>
      </c>
      <c r="Z9" s="26">
        <v>85.1</v>
      </c>
      <c r="AA9" s="26">
        <v>162.19999999999999</v>
      </c>
      <c r="AB9" s="27">
        <v>224.4</v>
      </c>
      <c r="AC9" s="26">
        <v>43.7</v>
      </c>
      <c r="AD9" s="26">
        <v>90.5</v>
      </c>
      <c r="AE9" s="26">
        <v>149.9</v>
      </c>
      <c r="AF9" s="27">
        <v>212.6</v>
      </c>
      <c r="AG9" s="26">
        <v>49.1</v>
      </c>
      <c r="AH9" s="26">
        <v>125.3</v>
      </c>
      <c r="AI9" s="26">
        <v>173.5</v>
      </c>
      <c r="AJ9" s="27">
        <v>230.7</v>
      </c>
      <c r="AK9" s="26">
        <v>48.5</v>
      </c>
      <c r="AL9" s="26">
        <v>102.7</v>
      </c>
      <c r="AM9" s="26">
        <v>166.1</v>
      </c>
      <c r="AN9" s="27">
        <v>228.6</v>
      </c>
      <c r="AO9" s="28">
        <v>45.7</v>
      </c>
      <c r="AP9" s="28">
        <v>103.8</v>
      </c>
      <c r="AQ9" s="28">
        <v>100.5</v>
      </c>
      <c r="AR9" s="30">
        <v>337</v>
      </c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</row>
    <row r="10" spans="1:241" s="19" customFormat="1" ht="20.149999999999999" customHeight="1">
      <c r="A10" s="20" t="s">
        <v>57</v>
      </c>
      <c r="B10" s="25">
        <v>0</v>
      </c>
      <c r="C10" s="25">
        <v>0</v>
      </c>
      <c r="D10" s="25">
        <v>0</v>
      </c>
      <c r="E10" s="21">
        <v>1.7000000000000001E-2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4">
        <v>0</v>
      </c>
      <c r="L10" s="25">
        <v>0</v>
      </c>
      <c r="M10" s="24">
        <v>0</v>
      </c>
      <c r="N10" s="24">
        <v>0</v>
      </c>
      <c r="O10" s="24">
        <v>0</v>
      </c>
      <c r="P10" s="25">
        <v>0</v>
      </c>
      <c r="Q10" s="24">
        <v>0</v>
      </c>
      <c r="R10" s="24">
        <v>0</v>
      </c>
      <c r="S10" s="24">
        <v>0</v>
      </c>
      <c r="T10" s="25">
        <v>0</v>
      </c>
      <c r="U10" s="24">
        <v>0</v>
      </c>
      <c r="V10" s="24">
        <v>0</v>
      </c>
      <c r="W10" s="24">
        <v>0</v>
      </c>
      <c r="X10" s="25">
        <v>0</v>
      </c>
      <c r="Y10" s="24">
        <v>0</v>
      </c>
      <c r="Z10" s="26">
        <v>0</v>
      </c>
      <c r="AA10" s="26">
        <v>0</v>
      </c>
      <c r="AB10" s="27">
        <v>0</v>
      </c>
      <c r="AC10" s="26">
        <v>0</v>
      </c>
      <c r="AD10" s="26">
        <v>0</v>
      </c>
      <c r="AE10" s="26">
        <v>0</v>
      </c>
      <c r="AF10" s="27">
        <v>0</v>
      </c>
      <c r="AG10" s="26">
        <v>0</v>
      </c>
      <c r="AH10" s="26">
        <v>0</v>
      </c>
      <c r="AI10" s="26">
        <v>0</v>
      </c>
      <c r="AJ10" s="27">
        <v>0</v>
      </c>
      <c r="AK10" s="26">
        <v>0</v>
      </c>
      <c r="AL10" s="26">
        <v>0</v>
      </c>
      <c r="AM10" s="26">
        <v>0</v>
      </c>
      <c r="AN10" s="27">
        <v>0</v>
      </c>
      <c r="AO10" s="31">
        <v>0</v>
      </c>
      <c r="AP10" s="32">
        <v>0</v>
      </c>
      <c r="AQ10" s="32">
        <v>0</v>
      </c>
      <c r="AR10" s="30">
        <v>0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</row>
    <row r="11" spans="1:241" s="19" customFormat="1" ht="20.149999999999999" customHeight="1">
      <c r="A11" s="20" t="s">
        <v>58</v>
      </c>
      <c r="B11" s="21">
        <v>-0.34899999999999998</v>
      </c>
      <c r="C11" s="25">
        <v>0</v>
      </c>
      <c r="D11" s="21">
        <v>-14.7</v>
      </c>
      <c r="E11" s="21">
        <v>0.46600000000000003</v>
      </c>
      <c r="F11" s="22">
        <v>6.0000000000000001E-3</v>
      </c>
      <c r="G11" s="21">
        <v>-1.0999999999999999E-2</v>
      </c>
      <c r="H11" s="23">
        <v>-0.316</v>
      </c>
      <c r="I11" s="21">
        <v>-5.5E-2</v>
      </c>
      <c r="J11" s="23">
        <v>0.32700000000000001</v>
      </c>
      <c r="K11" s="23">
        <v>2.181</v>
      </c>
      <c r="L11" s="21">
        <v>2.04</v>
      </c>
      <c r="M11" s="24">
        <v>0.14300000000000002</v>
      </c>
      <c r="N11" s="24">
        <v>0.44500000000000001</v>
      </c>
      <c r="O11" s="24">
        <v>1.304</v>
      </c>
      <c r="P11" s="25">
        <v>1.1870000000000001</v>
      </c>
      <c r="Q11" s="24">
        <v>-1.0999999999999999E-2</v>
      </c>
      <c r="R11" s="24">
        <v>-0.25700000000000001</v>
      </c>
      <c r="S11" s="24">
        <v>-0.48299999999999998</v>
      </c>
      <c r="T11" s="25">
        <v>-0.111</v>
      </c>
      <c r="U11" s="24">
        <v>5.8000000000000003E-2</v>
      </c>
      <c r="V11" s="24">
        <v>7.2999999999999995E-2</v>
      </c>
      <c r="W11" s="24">
        <v>-38.896000000000001</v>
      </c>
      <c r="X11" s="25">
        <v>-35.765000000000001</v>
      </c>
      <c r="Y11" s="24">
        <v>-5.2999999999999999E-2</v>
      </c>
      <c r="Z11" s="26">
        <v>-0.7</v>
      </c>
      <c r="AA11" s="26">
        <v>-2.4</v>
      </c>
      <c r="AB11" s="27">
        <v>-2.9</v>
      </c>
      <c r="AC11" s="26">
        <v>-0.4</v>
      </c>
      <c r="AD11" s="26">
        <v>-4.8</v>
      </c>
      <c r="AE11" s="26">
        <v>-5.7</v>
      </c>
      <c r="AF11" s="27">
        <v>-6.9</v>
      </c>
      <c r="AG11" s="26">
        <v>0</v>
      </c>
      <c r="AH11" s="33" t="s">
        <v>59</v>
      </c>
      <c r="AI11" s="33" t="s">
        <v>59</v>
      </c>
      <c r="AJ11" s="34" t="s">
        <v>59</v>
      </c>
      <c r="AK11" s="33" t="s">
        <v>59</v>
      </c>
      <c r="AL11" s="33" t="s">
        <v>59</v>
      </c>
      <c r="AM11" s="33" t="s">
        <v>59</v>
      </c>
      <c r="AN11" s="34" t="s">
        <v>59</v>
      </c>
      <c r="AO11" s="32" t="s">
        <v>59</v>
      </c>
      <c r="AP11" s="32" t="s">
        <v>59</v>
      </c>
      <c r="AQ11" s="32" t="s">
        <v>59</v>
      </c>
      <c r="AR11" s="35" t="s">
        <v>59</v>
      </c>
    </row>
    <row r="12" spans="1:241" s="19" customFormat="1" ht="20.149999999999999" customHeight="1">
      <c r="A12" s="20" t="s">
        <v>60</v>
      </c>
      <c r="B12" s="25">
        <v>0</v>
      </c>
      <c r="C12" s="25">
        <v>0</v>
      </c>
      <c r="D12" s="25">
        <v>0</v>
      </c>
      <c r="E12" s="25">
        <v>0</v>
      </c>
      <c r="F12" s="24">
        <v>0</v>
      </c>
      <c r="G12" s="25">
        <v>0</v>
      </c>
      <c r="H12" s="24">
        <v>0</v>
      </c>
      <c r="I12" s="25">
        <v>0</v>
      </c>
      <c r="J12" s="24">
        <v>0</v>
      </c>
      <c r="K12" s="24">
        <v>0</v>
      </c>
      <c r="L12" s="25">
        <v>0</v>
      </c>
      <c r="M12" s="24">
        <v>0</v>
      </c>
      <c r="N12" s="24">
        <v>0.95700000000000007</v>
      </c>
      <c r="O12" s="24">
        <v>2.4969999999999999</v>
      </c>
      <c r="P12" s="25">
        <v>3.7469999999999999</v>
      </c>
      <c r="Q12" s="24">
        <v>2.3109999999999999</v>
      </c>
      <c r="R12" s="24">
        <v>4.6020000000000003</v>
      </c>
      <c r="S12" s="24">
        <v>6.1379999999999999</v>
      </c>
      <c r="T12" s="25">
        <v>9.2439999999999998</v>
      </c>
      <c r="U12" s="24">
        <v>3.504</v>
      </c>
      <c r="V12" s="24">
        <v>5.843</v>
      </c>
      <c r="W12" s="24">
        <v>6.3049999999999997</v>
      </c>
      <c r="X12" s="25">
        <v>6.407</v>
      </c>
      <c r="Y12" s="24">
        <v>4.1000000000000002E-2</v>
      </c>
      <c r="Z12" s="26">
        <v>0.1</v>
      </c>
      <c r="AA12" s="26">
        <v>30.4</v>
      </c>
      <c r="AB12" s="27">
        <v>30.5</v>
      </c>
      <c r="AC12" s="26">
        <v>0.1</v>
      </c>
      <c r="AD12" s="26">
        <v>0.5</v>
      </c>
      <c r="AE12" s="26">
        <v>0.5</v>
      </c>
      <c r="AF12" s="27">
        <v>1.4</v>
      </c>
      <c r="AG12" s="26">
        <v>0</v>
      </c>
      <c r="AH12" s="33" t="s">
        <v>59</v>
      </c>
      <c r="AI12" s="33" t="s">
        <v>59</v>
      </c>
      <c r="AJ12" s="34" t="s">
        <v>59</v>
      </c>
      <c r="AK12" s="33" t="s">
        <v>59</v>
      </c>
      <c r="AL12" s="33" t="s">
        <v>59</v>
      </c>
      <c r="AM12" s="33" t="s">
        <v>59</v>
      </c>
      <c r="AN12" s="34" t="s">
        <v>59</v>
      </c>
      <c r="AO12" s="32" t="s">
        <v>59</v>
      </c>
      <c r="AP12" s="32" t="s">
        <v>59</v>
      </c>
      <c r="AQ12" s="32" t="s">
        <v>59</v>
      </c>
      <c r="AR12" s="35" t="s">
        <v>59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</row>
    <row r="13" spans="1:241" s="19" customFormat="1" ht="20.149999999999999" customHeight="1">
      <c r="A13" s="20" t="s">
        <v>61</v>
      </c>
      <c r="B13" s="21">
        <v>14.074</v>
      </c>
      <c r="C13" s="21">
        <v>11.859</v>
      </c>
      <c r="D13" s="21">
        <v>10.981999999999999</v>
      </c>
      <c r="E13" s="21">
        <v>7.024</v>
      </c>
      <c r="F13" s="22">
        <v>3.9380000000000002</v>
      </c>
      <c r="G13" s="21">
        <v>3.7890000000000001</v>
      </c>
      <c r="H13" s="23">
        <v>-1.889</v>
      </c>
      <c r="I13" s="21">
        <v>-1.9080000000000001</v>
      </c>
      <c r="J13" s="23">
        <v>0.153</v>
      </c>
      <c r="K13" s="23">
        <v>0.497</v>
      </c>
      <c r="L13" s="21">
        <v>1.278</v>
      </c>
      <c r="M13" s="24">
        <v>0.84199999999999997</v>
      </c>
      <c r="N13" s="24">
        <v>62.46</v>
      </c>
      <c r="O13" s="24">
        <v>116.992</v>
      </c>
      <c r="P13" s="25">
        <v>171.81100000000001</v>
      </c>
      <c r="Q13" s="24">
        <v>52.017000000000003</v>
      </c>
      <c r="R13" s="24">
        <v>105.822</v>
      </c>
      <c r="S13" s="24">
        <v>156.893</v>
      </c>
      <c r="T13" s="25">
        <v>205.185</v>
      </c>
      <c r="U13" s="24">
        <v>46.368000000000002</v>
      </c>
      <c r="V13" s="24">
        <v>93.388999999999996</v>
      </c>
      <c r="W13" s="24">
        <v>140.42699999999999</v>
      </c>
      <c r="X13" s="25">
        <v>183.81100000000001</v>
      </c>
      <c r="Y13" s="24">
        <v>90.381</v>
      </c>
      <c r="Z13" s="26">
        <v>248.5</v>
      </c>
      <c r="AA13" s="26">
        <v>421.4</v>
      </c>
      <c r="AB13" s="27">
        <v>603.70000000000005</v>
      </c>
      <c r="AC13" s="26">
        <v>177.4</v>
      </c>
      <c r="AD13" s="26">
        <v>348.5</v>
      </c>
      <c r="AE13" s="26">
        <v>581.29999999999995</v>
      </c>
      <c r="AF13" s="27">
        <v>763.6</v>
      </c>
      <c r="AG13" s="26">
        <v>144.69999999999999</v>
      </c>
      <c r="AH13" s="26">
        <v>285.89999999999998</v>
      </c>
      <c r="AI13" s="26">
        <v>417.4</v>
      </c>
      <c r="AJ13" s="27">
        <v>541.9</v>
      </c>
      <c r="AK13" s="26">
        <v>114.5</v>
      </c>
      <c r="AL13" s="26">
        <v>228.7</v>
      </c>
      <c r="AM13" s="26">
        <v>331.1</v>
      </c>
      <c r="AN13" s="27">
        <v>432.3</v>
      </c>
      <c r="AO13" s="28">
        <v>68.5</v>
      </c>
      <c r="AP13" s="28">
        <v>166.7</v>
      </c>
      <c r="AQ13" s="28">
        <v>269</v>
      </c>
      <c r="AR13" s="30">
        <v>401.6</v>
      </c>
    </row>
    <row r="14" spans="1:241" s="19" customFormat="1" ht="20.149999999999999" customHeight="1">
      <c r="A14" s="20" t="s">
        <v>62</v>
      </c>
      <c r="B14" s="21">
        <v>-6.2640000000000002</v>
      </c>
      <c r="C14" s="21">
        <v>-9.0109999999999992</v>
      </c>
      <c r="D14" s="21">
        <v>-27.620999999999999</v>
      </c>
      <c r="E14" s="21">
        <v>-72</v>
      </c>
      <c r="F14" s="22">
        <v>-17.106000000000002</v>
      </c>
      <c r="G14" s="21">
        <v>35.033000000000001</v>
      </c>
      <c r="H14" s="23">
        <v>-72.338000000000008</v>
      </c>
      <c r="I14" s="21">
        <v>-27.092000000000002</v>
      </c>
      <c r="J14" s="23">
        <v>-16.835000000000001</v>
      </c>
      <c r="K14" s="23">
        <v>-42.078000000000003</v>
      </c>
      <c r="L14" s="21">
        <v>-47.977000000000004</v>
      </c>
      <c r="M14" s="24">
        <v>17.195</v>
      </c>
      <c r="N14" s="24">
        <v>14.863</v>
      </c>
      <c r="O14" s="24">
        <v>7.4370000000000003</v>
      </c>
      <c r="P14" s="25">
        <v>-3.4330000000000003</v>
      </c>
      <c r="Q14" s="24">
        <v>-7.2490000000000006</v>
      </c>
      <c r="R14" s="24">
        <v>-7.3810000000000002</v>
      </c>
      <c r="S14" s="24">
        <v>1.093</v>
      </c>
      <c r="T14" s="25">
        <v>16.173000000000002</v>
      </c>
      <c r="U14" s="24">
        <v>11.273</v>
      </c>
      <c r="V14" s="24">
        <v>4.4740000000000002</v>
      </c>
      <c r="W14" s="24">
        <v>5.9119999999999999</v>
      </c>
      <c r="X14" s="25">
        <v>14.839</v>
      </c>
      <c r="Y14" s="24">
        <v>-16.302</v>
      </c>
      <c r="Z14" s="26">
        <v>-41.8</v>
      </c>
      <c r="AA14" s="26">
        <v>-14.7</v>
      </c>
      <c r="AB14" s="27">
        <v>0.5</v>
      </c>
      <c r="AC14" s="26">
        <v>48.6</v>
      </c>
      <c r="AD14" s="26">
        <v>45.6</v>
      </c>
      <c r="AE14" s="26">
        <v>43.3</v>
      </c>
      <c r="AF14" s="27">
        <v>26.4</v>
      </c>
      <c r="AG14" s="26">
        <v>21.5</v>
      </c>
      <c r="AH14" s="26">
        <v>11.7</v>
      </c>
      <c r="AI14" s="26">
        <v>0.7</v>
      </c>
      <c r="AJ14" s="27">
        <v>3</v>
      </c>
      <c r="AK14" s="26">
        <v>41.5</v>
      </c>
      <c r="AL14" s="26">
        <v>-0.3</v>
      </c>
      <c r="AM14" s="26">
        <v>-16.899999999999999</v>
      </c>
      <c r="AN14" s="27">
        <v>-5</v>
      </c>
      <c r="AO14" s="28">
        <v>7.7</v>
      </c>
      <c r="AP14" s="28">
        <v>-45.1</v>
      </c>
      <c r="AQ14" s="28">
        <v>-70.8</v>
      </c>
      <c r="AR14" s="30">
        <v>-77.2</v>
      </c>
    </row>
    <row r="15" spans="1:241" s="19" customFormat="1" ht="20.149999999999999" customHeight="1">
      <c r="A15" s="20" t="s">
        <v>63</v>
      </c>
      <c r="B15" s="21">
        <v>-7.4370000000000003</v>
      </c>
      <c r="C15" s="21">
        <v>1.855</v>
      </c>
      <c r="D15" s="21">
        <v>-36.616</v>
      </c>
      <c r="E15" s="21">
        <v>-84.64</v>
      </c>
      <c r="F15" s="22">
        <v>-23.538</v>
      </c>
      <c r="G15" s="21">
        <v>-35.393999999999998</v>
      </c>
      <c r="H15" s="23">
        <v>-1.768</v>
      </c>
      <c r="I15" s="21">
        <v>-6.68</v>
      </c>
      <c r="J15" s="23">
        <v>-85.927000000000007</v>
      </c>
      <c r="K15" s="23">
        <v>-84.462000000000003</v>
      </c>
      <c r="L15" s="21">
        <v>-54.576999999999998</v>
      </c>
      <c r="M15" s="24">
        <v>-61.402000000000001</v>
      </c>
      <c r="N15" s="24">
        <v>-72.569000000000003</v>
      </c>
      <c r="O15" s="24">
        <v>-66.006</v>
      </c>
      <c r="P15" s="25">
        <v>-63.731999999999999</v>
      </c>
      <c r="Q15" s="24">
        <v>-48.496000000000002</v>
      </c>
      <c r="R15" s="24">
        <v>-85.073000000000008</v>
      </c>
      <c r="S15" s="24">
        <v>-90.59</v>
      </c>
      <c r="T15" s="25">
        <v>-106.816</v>
      </c>
      <c r="U15" s="24">
        <v>-18.654</v>
      </c>
      <c r="V15" s="24">
        <v>-16.358000000000001</v>
      </c>
      <c r="W15" s="24">
        <v>16.681000000000001</v>
      </c>
      <c r="X15" s="25">
        <v>60.908000000000001</v>
      </c>
      <c r="Y15" s="24">
        <v>-5.1610000000000005</v>
      </c>
      <c r="Z15" s="26">
        <v>-29.2</v>
      </c>
      <c r="AA15" s="26">
        <v>-87.6</v>
      </c>
      <c r="AB15" s="27">
        <v>-191.9</v>
      </c>
      <c r="AC15" s="26">
        <v>-211.8</v>
      </c>
      <c r="AD15" s="26">
        <v>-581.20000000000005</v>
      </c>
      <c r="AE15" s="26">
        <v>-349.3</v>
      </c>
      <c r="AF15" s="27">
        <v>-478.2</v>
      </c>
      <c r="AG15" s="26">
        <v>-33.9</v>
      </c>
      <c r="AH15" s="26">
        <v>-105.3</v>
      </c>
      <c r="AI15" s="26">
        <v>-164.6</v>
      </c>
      <c r="AJ15" s="27">
        <v>-329.9</v>
      </c>
      <c r="AK15" s="26">
        <v>21.5</v>
      </c>
      <c r="AL15" s="26">
        <v>-112.7</v>
      </c>
      <c r="AM15" s="26">
        <v>-224.5</v>
      </c>
      <c r="AN15" s="27">
        <v>-470.8</v>
      </c>
      <c r="AO15" s="28">
        <v>38.1</v>
      </c>
      <c r="AP15" s="28">
        <v>-516.5</v>
      </c>
      <c r="AQ15" s="28">
        <v>-266.89999999999998</v>
      </c>
      <c r="AR15" s="30">
        <v>-289.10000000000002</v>
      </c>
    </row>
    <row r="16" spans="1:241" s="19" customFormat="1" ht="20.149999999999999" customHeight="1">
      <c r="A16" s="20" t="s">
        <v>64</v>
      </c>
      <c r="B16" s="21">
        <v>-9.1110000000000007</v>
      </c>
      <c r="C16" s="21">
        <v>-1.6040000000000001</v>
      </c>
      <c r="D16" s="21">
        <v>55.74</v>
      </c>
      <c r="E16" s="21">
        <v>120.873</v>
      </c>
      <c r="F16" s="22">
        <v>-49.122</v>
      </c>
      <c r="G16" s="21">
        <v>38.54</v>
      </c>
      <c r="H16" s="23">
        <v>-41.018999999999998</v>
      </c>
      <c r="I16" s="21">
        <v>37.314</v>
      </c>
      <c r="J16" s="23">
        <v>-12.57</v>
      </c>
      <c r="K16" s="23">
        <v>7.5620000000000003</v>
      </c>
      <c r="L16" s="21">
        <v>97.990000000000009</v>
      </c>
      <c r="M16" s="24">
        <v>-14.692</v>
      </c>
      <c r="N16" s="24">
        <v>-81.231999999999999</v>
      </c>
      <c r="O16" s="24">
        <v>-49.021999999999998</v>
      </c>
      <c r="P16" s="25">
        <v>-59.030999999999999</v>
      </c>
      <c r="Q16" s="24">
        <v>53.564</v>
      </c>
      <c r="R16" s="24">
        <v>51.881</v>
      </c>
      <c r="S16" s="24">
        <v>66.406999999999996</v>
      </c>
      <c r="T16" s="25">
        <v>67.872</v>
      </c>
      <c r="U16" s="24">
        <v>-36.840000000000003</v>
      </c>
      <c r="V16" s="24">
        <v>-56.231999999999999</v>
      </c>
      <c r="W16" s="24">
        <v>-85.896000000000001</v>
      </c>
      <c r="X16" s="25">
        <v>-104.93900000000001</v>
      </c>
      <c r="Y16" s="24">
        <v>31.469000000000001</v>
      </c>
      <c r="Z16" s="26">
        <v>-73.8</v>
      </c>
      <c r="AA16" s="26">
        <v>-175.9</v>
      </c>
      <c r="AB16" s="27">
        <v>-277.7</v>
      </c>
      <c r="AC16" s="26">
        <v>-216.1</v>
      </c>
      <c r="AD16" s="26">
        <v>69.3</v>
      </c>
      <c r="AE16" s="26">
        <v>-184.3</v>
      </c>
      <c r="AF16" s="27">
        <v>-118</v>
      </c>
      <c r="AG16" s="26">
        <v>-205.9</v>
      </c>
      <c r="AH16" s="26">
        <v>-106.7</v>
      </c>
      <c r="AI16" s="26">
        <v>-141.30000000000001</v>
      </c>
      <c r="AJ16" s="27">
        <v>-33.299999999999997</v>
      </c>
      <c r="AK16" s="26">
        <v>-181.5</v>
      </c>
      <c r="AL16" s="26">
        <v>-112.9</v>
      </c>
      <c r="AM16" s="26">
        <v>-90.1</v>
      </c>
      <c r="AN16" s="27">
        <v>183.1</v>
      </c>
      <c r="AO16" s="28">
        <v>-259.2</v>
      </c>
      <c r="AP16" s="28">
        <v>125.8</v>
      </c>
      <c r="AQ16" s="28">
        <v>88</v>
      </c>
      <c r="AR16" s="30">
        <v>-44.2</v>
      </c>
    </row>
    <row r="17" spans="1:44" s="19" customFormat="1" ht="20.149999999999999" customHeight="1">
      <c r="A17" s="36" t="s">
        <v>65</v>
      </c>
      <c r="B17" s="21"/>
      <c r="C17" s="21"/>
      <c r="D17" s="21"/>
      <c r="E17" s="21"/>
      <c r="F17" s="22"/>
      <c r="G17" s="21"/>
      <c r="H17" s="23"/>
      <c r="I17" s="21"/>
      <c r="J17" s="23"/>
      <c r="K17" s="23"/>
      <c r="L17" s="21"/>
      <c r="M17" s="24"/>
      <c r="N17" s="24"/>
      <c r="O17" s="24"/>
      <c r="P17" s="25"/>
      <c r="Q17" s="24"/>
      <c r="R17" s="24"/>
      <c r="S17" s="24"/>
      <c r="T17" s="25"/>
      <c r="U17" s="24"/>
      <c r="V17" s="24"/>
      <c r="W17" s="24"/>
      <c r="X17" s="25"/>
      <c r="Y17" s="24"/>
      <c r="Z17" s="26"/>
      <c r="AA17" s="26"/>
      <c r="AB17" s="27"/>
      <c r="AC17" s="26"/>
      <c r="AD17" s="26"/>
      <c r="AE17" s="26"/>
      <c r="AF17" s="27"/>
      <c r="AG17" s="26"/>
      <c r="AH17" s="26"/>
      <c r="AI17" s="26"/>
      <c r="AJ17" s="27"/>
      <c r="AK17" s="26"/>
      <c r="AL17" s="26"/>
      <c r="AM17" s="26"/>
      <c r="AN17" s="27"/>
      <c r="AO17" s="28">
        <v>29.6</v>
      </c>
      <c r="AP17" s="28">
        <v>48.1</v>
      </c>
      <c r="AQ17" s="28">
        <v>55.2</v>
      </c>
      <c r="AR17" s="30">
        <v>47.8</v>
      </c>
    </row>
    <row r="18" spans="1:44" s="19" customFormat="1" ht="20.149999999999999" customHeight="1">
      <c r="A18" s="36" t="s">
        <v>66</v>
      </c>
      <c r="B18" s="21"/>
      <c r="C18" s="21"/>
      <c r="D18" s="21"/>
      <c r="E18" s="21"/>
      <c r="F18" s="22"/>
      <c r="G18" s="21"/>
      <c r="H18" s="23"/>
      <c r="I18" s="21"/>
      <c r="J18" s="23"/>
      <c r="K18" s="23"/>
      <c r="L18" s="21"/>
      <c r="M18" s="24"/>
      <c r="N18" s="24"/>
      <c r="O18" s="24"/>
      <c r="P18" s="25"/>
      <c r="Q18" s="24"/>
      <c r="R18" s="24"/>
      <c r="S18" s="24"/>
      <c r="T18" s="25"/>
      <c r="U18" s="24"/>
      <c r="V18" s="24"/>
      <c r="W18" s="24"/>
      <c r="X18" s="25"/>
      <c r="Y18" s="24"/>
      <c r="Z18" s="26"/>
      <c r="AA18" s="26"/>
      <c r="AB18" s="27"/>
      <c r="AC18" s="26"/>
      <c r="AD18" s="26"/>
      <c r="AE18" s="26"/>
      <c r="AF18" s="27"/>
      <c r="AG18" s="26"/>
      <c r="AH18" s="26"/>
      <c r="AI18" s="26"/>
      <c r="AJ18" s="27"/>
      <c r="AK18" s="26"/>
      <c r="AL18" s="26"/>
      <c r="AM18" s="26"/>
      <c r="AN18" s="27"/>
      <c r="AO18" s="28">
        <v>-9.6</v>
      </c>
      <c r="AP18" s="28">
        <v>39.5</v>
      </c>
      <c r="AQ18" s="28">
        <v>43.2</v>
      </c>
      <c r="AR18" s="30">
        <v>107.6</v>
      </c>
    </row>
    <row r="19" spans="1:44" s="19" customFormat="1" ht="20.149999999999999" customHeight="1">
      <c r="A19" s="20" t="s">
        <v>67</v>
      </c>
      <c r="B19" s="25">
        <v>0</v>
      </c>
      <c r="C19" s="25">
        <v>0</v>
      </c>
      <c r="D19" s="25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4">
        <v>0</v>
      </c>
      <c r="L19" s="25">
        <v>0</v>
      </c>
      <c r="M19" s="24">
        <v>0</v>
      </c>
      <c r="N19" s="24">
        <v>1.4550000000000001</v>
      </c>
      <c r="O19" s="24">
        <v>-5.4160000000000004</v>
      </c>
      <c r="P19" s="25">
        <v>6.5129999999999999</v>
      </c>
      <c r="Q19" s="24">
        <v>-0.186</v>
      </c>
      <c r="R19" s="24">
        <v>4.0730000000000004</v>
      </c>
      <c r="S19" s="24">
        <v>0.502</v>
      </c>
      <c r="T19" s="25">
        <v>2.093</v>
      </c>
      <c r="U19" s="24">
        <v>-1.048</v>
      </c>
      <c r="V19" s="24">
        <v>2.4170000000000003</v>
      </c>
      <c r="W19" s="24">
        <v>-3.5390000000000001</v>
      </c>
      <c r="X19" s="25">
        <v>6.4770000000000003</v>
      </c>
      <c r="Y19" s="24">
        <v>-13.309000000000001</v>
      </c>
      <c r="Z19" s="26">
        <v>-1.5</v>
      </c>
      <c r="AA19" s="26">
        <v>-17.399999999999999</v>
      </c>
      <c r="AB19" s="27">
        <v>-4.9000000000000004</v>
      </c>
      <c r="AC19" s="26">
        <v>-11.7</v>
      </c>
      <c r="AD19" s="26">
        <v>-7.6</v>
      </c>
      <c r="AE19" s="26">
        <v>-17.7</v>
      </c>
      <c r="AF19" s="27">
        <v>-3.9</v>
      </c>
      <c r="AG19" s="26">
        <v>-11.1</v>
      </c>
      <c r="AH19" s="26">
        <v>1</v>
      </c>
      <c r="AI19" s="26">
        <v>-5.6</v>
      </c>
      <c r="AJ19" s="27">
        <v>-6.1</v>
      </c>
      <c r="AK19" s="33" t="s">
        <v>59</v>
      </c>
      <c r="AL19" s="26">
        <v>9.4</v>
      </c>
      <c r="AM19" s="26">
        <v>1.4</v>
      </c>
      <c r="AN19" s="27">
        <v>3.9</v>
      </c>
      <c r="AO19" s="32" t="s">
        <v>59</v>
      </c>
      <c r="AP19" s="32" t="s">
        <v>59</v>
      </c>
      <c r="AQ19" s="32" t="s">
        <v>59</v>
      </c>
      <c r="AR19" s="35" t="s">
        <v>59</v>
      </c>
    </row>
    <row r="20" spans="1:44" s="19" customFormat="1" ht="20.149999999999999" customHeight="1">
      <c r="A20" s="20" t="s">
        <v>68</v>
      </c>
      <c r="B20" s="25">
        <v>0</v>
      </c>
      <c r="C20" s="25">
        <v>0</v>
      </c>
      <c r="D20" s="25">
        <v>0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4">
        <v>0</v>
      </c>
      <c r="L20" s="25">
        <v>0</v>
      </c>
      <c r="M20" s="24">
        <v>0</v>
      </c>
      <c r="N20" s="24">
        <v>-1.145</v>
      </c>
      <c r="O20" s="24">
        <v>6.4569999999999999</v>
      </c>
      <c r="P20" s="25">
        <v>5.8740000000000006</v>
      </c>
      <c r="Q20" s="24">
        <v>-9.7880000000000003</v>
      </c>
      <c r="R20" s="24">
        <v>-10.354000000000001</v>
      </c>
      <c r="S20" s="24">
        <v>-21.978000000000002</v>
      </c>
      <c r="T20" s="25">
        <v>-31.345000000000002</v>
      </c>
      <c r="U20" s="24">
        <v>3.66</v>
      </c>
      <c r="V20" s="24">
        <v>9.0690000000000008</v>
      </c>
      <c r="W20" s="24">
        <v>11.329000000000001</v>
      </c>
      <c r="X20" s="25">
        <v>14.404</v>
      </c>
      <c r="Y20" s="24">
        <v>11.066000000000001</v>
      </c>
      <c r="Z20" s="26">
        <v>11.1</v>
      </c>
      <c r="AA20" s="26">
        <v>-0.2</v>
      </c>
      <c r="AB20" s="27">
        <v>-3.9</v>
      </c>
      <c r="AC20" s="26">
        <v>-0.6</v>
      </c>
      <c r="AD20" s="26">
        <v>5.3</v>
      </c>
      <c r="AE20" s="26">
        <v>4.8</v>
      </c>
      <c r="AF20" s="27">
        <v>6.6</v>
      </c>
      <c r="AG20" s="26">
        <v>2.5</v>
      </c>
      <c r="AH20" s="26">
        <v>4.7</v>
      </c>
      <c r="AI20" s="26">
        <v>7.3</v>
      </c>
      <c r="AJ20" s="27">
        <v>9.8000000000000007</v>
      </c>
      <c r="AK20" s="33" t="s">
        <v>59</v>
      </c>
      <c r="AL20" s="33" t="s">
        <v>59</v>
      </c>
      <c r="AM20" s="33" t="s">
        <v>59</v>
      </c>
      <c r="AN20" s="34" t="s">
        <v>69</v>
      </c>
      <c r="AO20" s="32" t="s">
        <v>59</v>
      </c>
      <c r="AP20" s="32" t="s">
        <v>59</v>
      </c>
      <c r="AQ20" s="32" t="s">
        <v>59</v>
      </c>
      <c r="AR20" s="35" t="s">
        <v>59</v>
      </c>
    </row>
    <row r="21" spans="1:44" s="19" customFormat="1" ht="20.149999999999999" customHeight="1">
      <c r="A21" s="20" t="s">
        <v>70</v>
      </c>
      <c r="B21" s="25">
        <v>0</v>
      </c>
      <c r="C21" s="25">
        <v>0</v>
      </c>
      <c r="D21" s="25">
        <v>0</v>
      </c>
      <c r="E21" s="25">
        <v>0</v>
      </c>
      <c r="F21" s="24">
        <v>0</v>
      </c>
      <c r="G21" s="25">
        <v>0</v>
      </c>
      <c r="H21" s="24">
        <v>0</v>
      </c>
      <c r="I21" s="25">
        <v>0</v>
      </c>
      <c r="J21" s="24">
        <v>0</v>
      </c>
      <c r="K21" s="24">
        <v>0</v>
      </c>
      <c r="L21" s="25">
        <v>0</v>
      </c>
      <c r="M21" s="24">
        <v>0</v>
      </c>
      <c r="N21" s="24">
        <v>-0.56900000000000006</v>
      </c>
      <c r="O21" s="24">
        <v>-1.4870000000000001</v>
      </c>
      <c r="P21" s="25">
        <v>-2.1640000000000001</v>
      </c>
      <c r="Q21" s="24">
        <v>-0.73</v>
      </c>
      <c r="R21" s="24">
        <v>-1.5010000000000001</v>
      </c>
      <c r="S21" s="24">
        <v>-2.044</v>
      </c>
      <c r="T21" s="25">
        <v>-2.8970000000000002</v>
      </c>
      <c r="U21" s="24">
        <v>-0.76200000000000001</v>
      </c>
      <c r="V21" s="24">
        <v>-1.58</v>
      </c>
      <c r="W21" s="24">
        <v>-2.3290000000000002</v>
      </c>
      <c r="X21" s="25">
        <v>-2.9239999999999999</v>
      </c>
      <c r="Y21" s="24">
        <v>-0.63300000000000001</v>
      </c>
      <c r="Z21" s="26">
        <v>-1.3</v>
      </c>
      <c r="AA21" s="26">
        <v>-2</v>
      </c>
      <c r="AB21" s="27">
        <v>-2.6</v>
      </c>
      <c r="AC21" s="26">
        <v>-0.5</v>
      </c>
      <c r="AD21" s="26">
        <v>-1.4</v>
      </c>
      <c r="AE21" s="26">
        <v>-1.9</v>
      </c>
      <c r="AF21" s="27">
        <v>-2.6</v>
      </c>
      <c r="AG21" s="26">
        <v>-0.8</v>
      </c>
      <c r="AH21" s="26">
        <v>0</v>
      </c>
      <c r="AI21" s="26">
        <v>0</v>
      </c>
      <c r="AJ21" s="27">
        <v>0</v>
      </c>
      <c r="AK21" s="33" t="s">
        <v>59</v>
      </c>
      <c r="AL21" s="33" t="s">
        <v>59</v>
      </c>
      <c r="AM21" s="33" t="s">
        <v>59</v>
      </c>
      <c r="AN21" s="34" t="s">
        <v>59</v>
      </c>
      <c r="AO21" s="32" t="s">
        <v>59</v>
      </c>
      <c r="AP21" s="32" t="s">
        <v>59</v>
      </c>
      <c r="AQ21" s="32" t="s">
        <v>59</v>
      </c>
      <c r="AR21" s="35" t="s">
        <v>59</v>
      </c>
    </row>
    <row r="22" spans="1:44" s="19" customFormat="1" ht="20.149999999999999" customHeight="1">
      <c r="A22" s="20" t="s">
        <v>71</v>
      </c>
      <c r="B22" s="25"/>
      <c r="C22" s="25"/>
      <c r="D22" s="25"/>
      <c r="E22" s="25"/>
      <c r="F22" s="24"/>
      <c r="G22" s="25"/>
      <c r="H22" s="24"/>
      <c r="I22" s="25"/>
      <c r="J22" s="24"/>
      <c r="K22" s="24"/>
      <c r="L22" s="25"/>
      <c r="M22" s="24"/>
      <c r="N22" s="24"/>
      <c r="O22" s="24"/>
      <c r="P22" s="25"/>
      <c r="Q22" s="24"/>
      <c r="R22" s="24"/>
      <c r="S22" s="24"/>
      <c r="T22" s="25"/>
      <c r="U22" s="24"/>
      <c r="V22" s="24"/>
      <c r="W22" s="24"/>
      <c r="X22" s="25"/>
      <c r="Y22" s="24"/>
      <c r="Z22" s="26"/>
      <c r="AA22" s="26"/>
      <c r="AB22" s="27"/>
      <c r="AC22" s="26"/>
      <c r="AD22" s="26"/>
      <c r="AE22" s="26"/>
      <c r="AF22" s="27"/>
      <c r="AG22" s="26"/>
      <c r="AH22" s="26"/>
      <c r="AI22" s="26"/>
      <c r="AJ22" s="27">
        <v>0</v>
      </c>
      <c r="AK22" s="33"/>
      <c r="AL22" s="33"/>
      <c r="AM22" s="33"/>
      <c r="AN22" s="27">
        <v>-2.8</v>
      </c>
      <c r="AO22" s="28">
        <v>-5.2</v>
      </c>
      <c r="AP22" s="28">
        <v>-5.0999999999999996</v>
      </c>
      <c r="AQ22" s="28">
        <v>-1.6</v>
      </c>
      <c r="AR22" s="30">
        <v>1.2</v>
      </c>
    </row>
    <row r="23" spans="1:44" s="19" customFormat="1" ht="20.149999999999999" customHeight="1">
      <c r="A23" s="20" t="s">
        <v>72</v>
      </c>
      <c r="B23" s="21">
        <v>-57.927999999999997</v>
      </c>
      <c r="C23" s="21">
        <v>19.282</v>
      </c>
      <c r="D23" s="21">
        <v>-25.523</v>
      </c>
      <c r="E23" s="21">
        <v>-15.958</v>
      </c>
      <c r="F23" s="22">
        <v>-1.6500000000000001</v>
      </c>
      <c r="G23" s="21">
        <v>-13.944000000000001</v>
      </c>
      <c r="H23" s="23">
        <v>9.5630000000000006</v>
      </c>
      <c r="I23" s="21">
        <v>14.112</v>
      </c>
      <c r="J23" s="23">
        <v>-8.5000000000000006E-2</v>
      </c>
      <c r="K23" s="23">
        <v>1.4E-2</v>
      </c>
      <c r="L23" s="21">
        <v>0.121</v>
      </c>
      <c r="M23" s="24">
        <v>0.64900000000000002</v>
      </c>
      <c r="N23" s="24">
        <v>21.831</v>
      </c>
      <c r="O23" s="24">
        <v>168.727</v>
      </c>
      <c r="P23" s="25">
        <v>170.38200000000001</v>
      </c>
      <c r="Q23" s="24">
        <v>-87.786000000000001</v>
      </c>
      <c r="R23" s="24">
        <v>-51.798000000000002</v>
      </c>
      <c r="S23" s="24">
        <v>-102.06700000000001</v>
      </c>
      <c r="T23" s="25">
        <v>-111.07600000000001</v>
      </c>
      <c r="U23" s="24">
        <v>25.975999999999999</v>
      </c>
      <c r="V23" s="24">
        <v>77.412999999999997</v>
      </c>
      <c r="W23" s="24">
        <v>39.252000000000002</v>
      </c>
      <c r="X23" s="25">
        <v>16.294</v>
      </c>
      <c r="Y23" s="24">
        <v>10.337</v>
      </c>
      <c r="Z23" s="26">
        <v>8.8000000000000007</v>
      </c>
      <c r="AA23" s="26">
        <v>164.9</v>
      </c>
      <c r="AB23" s="27">
        <v>369.9</v>
      </c>
      <c r="AC23" s="26">
        <v>37.1</v>
      </c>
      <c r="AD23" s="26">
        <v>99.2</v>
      </c>
      <c r="AE23" s="26">
        <v>135.80000000000001</v>
      </c>
      <c r="AF23" s="27">
        <v>222</v>
      </c>
      <c r="AG23" s="26">
        <v>250.2</v>
      </c>
      <c r="AH23" s="26">
        <v>276.10000000000002</v>
      </c>
      <c r="AI23" s="26">
        <v>258.3</v>
      </c>
      <c r="AJ23" s="27">
        <v>270.89999999999998</v>
      </c>
      <c r="AK23" s="26">
        <v>-28.4</v>
      </c>
      <c r="AL23" s="26">
        <v>-27.4</v>
      </c>
      <c r="AM23" s="26">
        <v>-15.1</v>
      </c>
      <c r="AN23" s="27">
        <v>-31.1</v>
      </c>
      <c r="AO23" s="28">
        <v>4.5999999999999996</v>
      </c>
      <c r="AP23" s="28">
        <v>24.1</v>
      </c>
      <c r="AQ23" s="28">
        <v>11.1</v>
      </c>
      <c r="AR23" s="30">
        <v>15.8</v>
      </c>
    </row>
    <row r="24" spans="1:44" s="19" customFormat="1" ht="20.149999999999999" customHeight="1">
      <c r="A24" s="20" t="s">
        <v>73</v>
      </c>
      <c r="B24" s="25">
        <v>0</v>
      </c>
      <c r="C24" s="25">
        <v>0</v>
      </c>
      <c r="D24" s="25">
        <v>0</v>
      </c>
      <c r="E24" s="25">
        <v>0</v>
      </c>
      <c r="F24" s="24">
        <v>0</v>
      </c>
      <c r="G24" s="25">
        <v>0</v>
      </c>
      <c r="H24" s="24">
        <v>0</v>
      </c>
      <c r="I24" s="25">
        <v>0</v>
      </c>
      <c r="J24" s="24">
        <v>0</v>
      </c>
      <c r="K24" s="24">
        <v>0</v>
      </c>
      <c r="L24" s="25">
        <v>0</v>
      </c>
      <c r="M24" s="24">
        <v>0</v>
      </c>
      <c r="N24" s="24">
        <v>6.2640000000000002</v>
      </c>
      <c r="O24" s="24">
        <v>6.2640000000000002</v>
      </c>
      <c r="P24" s="25">
        <v>6.2640000000000002</v>
      </c>
      <c r="Q24" s="24">
        <v>0</v>
      </c>
      <c r="R24" s="24">
        <v>0</v>
      </c>
      <c r="S24" s="24">
        <v>0</v>
      </c>
      <c r="T24" s="25">
        <v>0</v>
      </c>
      <c r="U24" s="24">
        <v>0</v>
      </c>
      <c r="V24" s="24">
        <v>4.8420000000000005</v>
      </c>
      <c r="W24" s="24">
        <v>4.8420000000000005</v>
      </c>
      <c r="X24" s="25">
        <v>0</v>
      </c>
      <c r="Y24" s="24">
        <v>0</v>
      </c>
      <c r="Z24" s="33" t="s">
        <v>59</v>
      </c>
      <c r="AA24" s="33" t="s">
        <v>59</v>
      </c>
      <c r="AB24" s="34" t="s">
        <v>59</v>
      </c>
      <c r="AC24" s="33" t="s">
        <v>59</v>
      </c>
      <c r="AD24" s="33" t="s">
        <v>59</v>
      </c>
      <c r="AE24" s="33" t="s">
        <v>59</v>
      </c>
      <c r="AF24" s="34" t="s">
        <v>59</v>
      </c>
      <c r="AG24" s="33" t="s">
        <v>59</v>
      </c>
      <c r="AH24" s="33" t="s">
        <v>59</v>
      </c>
      <c r="AI24" s="33" t="s">
        <v>59</v>
      </c>
      <c r="AJ24" s="34" t="s">
        <v>59</v>
      </c>
      <c r="AK24" s="33" t="s">
        <v>59</v>
      </c>
      <c r="AL24" s="33" t="s">
        <v>59</v>
      </c>
      <c r="AM24" s="33" t="s">
        <v>59</v>
      </c>
      <c r="AN24" s="34" t="s">
        <v>59</v>
      </c>
      <c r="AO24" s="33" t="s">
        <v>59</v>
      </c>
      <c r="AP24" s="33" t="s">
        <v>59</v>
      </c>
      <c r="AQ24" s="33" t="s">
        <v>59</v>
      </c>
      <c r="AR24" s="35" t="s">
        <v>59</v>
      </c>
    </row>
    <row r="25" spans="1:44" s="19" customFormat="1" ht="20.149999999999999" customHeight="1">
      <c r="A25" s="20" t="s">
        <v>74</v>
      </c>
      <c r="B25" s="21">
        <v>7.72</v>
      </c>
      <c r="C25" s="21">
        <v>-2.4119999999999999</v>
      </c>
      <c r="D25" s="21">
        <v>15.081</v>
      </c>
      <c r="E25" s="21">
        <v>26.754999999999999</v>
      </c>
      <c r="F25" s="22">
        <v>34.261000000000003</v>
      </c>
      <c r="G25" s="21">
        <v>63.890999999999998</v>
      </c>
      <c r="H25" s="23">
        <v>30.55</v>
      </c>
      <c r="I25" s="21">
        <v>54.018000000000001</v>
      </c>
      <c r="J25" s="23">
        <v>36.238</v>
      </c>
      <c r="K25" s="23">
        <v>52.167000000000002</v>
      </c>
      <c r="L25" s="21">
        <v>62.812000000000005</v>
      </c>
      <c r="M25" s="24">
        <v>17.234000000000002</v>
      </c>
      <c r="N25" s="24">
        <v>37.716000000000001</v>
      </c>
      <c r="O25" s="24">
        <v>31.164000000000001</v>
      </c>
      <c r="P25" s="25">
        <v>31.876000000000001</v>
      </c>
      <c r="Q25" s="24">
        <v>41.158999999999999</v>
      </c>
      <c r="R25" s="24">
        <v>54.56</v>
      </c>
      <c r="S25" s="24">
        <v>80.768000000000001</v>
      </c>
      <c r="T25" s="25">
        <v>97.349000000000004</v>
      </c>
      <c r="U25" s="24">
        <v>14.031000000000001</v>
      </c>
      <c r="V25" s="24">
        <v>27.457000000000001</v>
      </c>
      <c r="W25" s="24">
        <v>51.835000000000001</v>
      </c>
      <c r="X25" s="25">
        <v>67.376000000000005</v>
      </c>
      <c r="Y25" s="24">
        <v>14.384</v>
      </c>
      <c r="Z25" s="26">
        <v>31.1</v>
      </c>
      <c r="AA25" s="26">
        <v>32.200000000000003</v>
      </c>
      <c r="AB25" s="27">
        <v>21.7</v>
      </c>
      <c r="AC25" s="26">
        <v>26</v>
      </c>
      <c r="AD25" s="26">
        <v>71.900000000000006</v>
      </c>
      <c r="AE25" s="26">
        <v>182.7</v>
      </c>
      <c r="AF25" s="27">
        <v>169</v>
      </c>
      <c r="AG25" s="26">
        <v>27.2</v>
      </c>
      <c r="AH25" s="26">
        <v>48.4</v>
      </c>
      <c r="AI25" s="26">
        <v>113.5</v>
      </c>
      <c r="AJ25" s="27">
        <v>12.4</v>
      </c>
      <c r="AK25" s="26">
        <v>30.8</v>
      </c>
      <c r="AL25" s="26">
        <v>138.4</v>
      </c>
      <c r="AM25" s="26">
        <v>192.6</v>
      </c>
      <c r="AN25" s="27">
        <v>389.8</v>
      </c>
      <c r="AO25" s="28">
        <v>72.5</v>
      </c>
      <c r="AP25" s="28">
        <v>171.8</v>
      </c>
      <c r="AQ25" s="28">
        <v>247.8</v>
      </c>
      <c r="AR25" s="30">
        <v>490</v>
      </c>
    </row>
    <row r="26" spans="1:44" s="19" customFormat="1" ht="20.149999999999999" customHeight="1">
      <c r="A26" s="20" t="s">
        <v>75</v>
      </c>
      <c r="B26" s="21">
        <v>1.1990000000000001</v>
      </c>
      <c r="C26" s="21">
        <v>18.120999999999999</v>
      </c>
      <c r="D26" s="21">
        <v>11.941000000000001</v>
      </c>
      <c r="E26" s="21">
        <v>-1.8900000000000001</v>
      </c>
      <c r="F26" s="22">
        <v>-5.3999999999999999E-2</v>
      </c>
      <c r="G26" s="21">
        <v>-21.347999999999999</v>
      </c>
      <c r="H26" s="23">
        <v>-31.243000000000002</v>
      </c>
      <c r="I26" s="21">
        <v>-112.637</v>
      </c>
      <c r="J26" s="23">
        <v>-78.103000000000009</v>
      </c>
      <c r="K26" s="23">
        <v>-121.884</v>
      </c>
      <c r="L26" s="21">
        <v>-195.40299999999999</v>
      </c>
      <c r="M26" s="24">
        <v>-64.831000000000003</v>
      </c>
      <c r="N26" s="24">
        <v>-125.45400000000001</v>
      </c>
      <c r="O26" s="24">
        <v>-176.8</v>
      </c>
      <c r="P26" s="25">
        <v>-229.35300000000001</v>
      </c>
      <c r="Q26" s="24">
        <v>-38.363</v>
      </c>
      <c r="R26" s="24">
        <v>-76.626000000000005</v>
      </c>
      <c r="S26" s="24">
        <v>-120.02500000000001</v>
      </c>
      <c r="T26" s="25">
        <v>-164.00800000000001</v>
      </c>
      <c r="U26" s="24">
        <v>-40.92</v>
      </c>
      <c r="V26" s="24">
        <v>-81.858999999999995</v>
      </c>
      <c r="W26" s="24">
        <v>-116.813</v>
      </c>
      <c r="X26" s="25">
        <v>-158.85900000000001</v>
      </c>
      <c r="Y26" s="24">
        <v>-30.564</v>
      </c>
      <c r="Z26" s="26">
        <v>-65.3</v>
      </c>
      <c r="AA26" s="26">
        <v>-142.1</v>
      </c>
      <c r="AB26" s="27">
        <v>-193.1</v>
      </c>
      <c r="AC26" s="26">
        <v>-43.6</v>
      </c>
      <c r="AD26" s="26">
        <v>-72.2</v>
      </c>
      <c r="AE26" s="26">
        <v>-96.7</v>
      </c>
      <c r="AF26" s="27">
        <v>-134.69999999999999</v>
      </c>
      <c r="AG26" s="26">
        <v>-31.1</v>
      </c>
      <c r="AH26" s="26">
        <v>-71.2</v>
      </c>
      <c r="AI26" s="26">
        <v>-111</v>
      </c>
      <c r="AJ26" s="27">
        <v>-153</v>
      </c>
      <c r="AK26" s="26">
        <v>-33.1</v>
      </c>
      <c r="AL26" s="26">
        <v>-65.599999999999994</v>
      </c>
      <c r="AM26" s="26">
        <v>-97.4</v>
      </c>
      <c r="AN26" s="27">
        <v>-137.5</v>
      </c>
      <c r="AO26" s="28">
        <v>-25.7</v>
      </c>
      <c r="AP26" s="28">
        <v>-42.9</v>
      </c>
      <c r="AQ26" s="28">
        <v>-61.2</v>
      </c>
      <c r="AR26" s="30">
        <v>-83.9</v>
      </c>
    </row>
    <row r="27" spans="1:44" s="19" customFormat="1" ht="23.25" customHeight="1">
      <c r="A27" s="37" t="s">
        <v>76</v>
      </c>
      <c r="B27" s="21">
        <v>0</v>
      </c>
      <c r="C27" s="21">
        <v>0</v>
      </c>
      <c r="D27" s="21">
        <v>0</v>
      </c>
      <c r="E27" s="21">
        <v>0</v>
      </c>
      <c r="F27" s="22">
        <v>0</v>
      </c>
      <c r="G27" s="21">
        <v>0</v>
      </c>
      <c r="H27" s="23">
        <v>0</v>
      </c>
      <c r="I27" s="21">
        <v>0</v>
      </c>
      <c r="J27" s="23">
        <v>0</v>
      </c>
      <c r="K27" s="23">
        <v>0</v>
      </c>
      <c r="L27" s="21">
        <v>0</v>
      </c>
      <c r="M27" s="24">
        <v>0</v>
      </c>
      <c r="N27" s="24">
        <v>0</v>
      </c>
      <c r="O27" s="24">
        <v>0</v>
      </c>
      <c r="P27" s="25">
        <v>0</v>
      </c>
      <c r="Q27" s="24">
        <v>0</v>
      </c>
      <c r="R27" s="24">
        <v>0</v>
      </c>
      <c r="S27" s="24">
        <v>0</v>
      </c>
      <c r="T27" s="25">
        <v>0</v>
      </c>
      <c r="U27" s="24">
        <v>0</v>
      </c>
      <c r="V27" s="24">
        <v>0</v>
      </c>
      <c r="W27" s="24">
        <v>0</v>
      </c>
      <c r="X27" s="25">
        <v>0</v>
      </c>
      <c r="Y27" s="24">
        <v>0</v>
      </c>
      <c r="Z27" s="26">
        <v>82.1</v>
      </c>
      <c r="AA27" s="26">
        <v>82.1</v>
      </c>
      <c r="AB27" s="27">
        <v>82.1</v>
      </c>
      <c r="AC27" s="26">
        <v>0</v>
      </c>
      <c r="AD27" s="26">
        <v>0</v>
      </c>
      <c r="AE27" s="26">
        <v>-371.4</v>
      </c>
      <c r="AF27" s="27">
        <v>-371.4</v>
      </c>
      <c r="AG27" s="26">
        <v>0</v>
      </c>
      <c r="AH27" s="26">
        <v>0</v>
      </c>
      <c r="AI27" s="26">
        <v>0</v>
      </c>
      <c r="AJ27" s="27">
        <v>0</v>
      </c>
      <c r="AK27" s="26">
        <v>0</v>
      </c>
      <c r="AL27" s="26">
        <v>0</v>
      </c>
      <c r="AM27" s="26">
        <v>0</v>
      </c>
      <c r="AN27" s="27">
        <v>0</v>
      </c>
      <c r="AO27" s="28">
        <v>0</v>
      </c>
      <c r="AP27" s="28">
        <v>0</v>
      </c>
      <c r="AQ27" s="28">
        <v>0</v>
      </c>
      <c r="AR27" s="30">
        <v>0</v>
      </c>
    </row>
    <row r="28" spans="1:44" s="19" customFormat="1" ht="24" customHeight="1">
      <c r="A28" s="37" t="s">
        <v>77</v>
      </c>
      <c r="B28" s="21"/>
      <c r="C28" s="21"/>
      <c r="D28" s="21"/>
      <c r="E28" s="21"/>
      <c r="F28" s="22"/>
      <c r="G28" s="21"/>
      <c r="H28" s="23"/>
      <c r="I28" s="21"/>
      <c r="J28" s="23"/>
      <c r="K28" s="23"/>
      <c r="L28" s="21"/>
      <c r="M28" s="24"/>
      <c r="N28" s="24"/>
      <c r="O28" s="24"/>
      <c r="P28" s="25"/>
      <c r="Q28" s="24"/>
      <c r="R28" s="24"/>
      <c r="S28" s="24"/>
      <c r="T28" s="25"/>
      <c r="U28" s="24"/>
      <c r="V28" s="24"/>
      <c r="W28" s="24"/>
      <c r="X28" s="25"/>
      <c r="Y28" s="24"/>
      <c r="Z28" s="26"/>
      <c r="AA28" s="26"/>
      <c r="AB28" s="27"/>
      <c r="AC28" s="26"/>
      <c r="AD28" s="26"/>
      <c r="AE28" s="26"/>
      <c r="AF28" s="27"/>
      <c r="AG28" s="26"/>
      <c r="AH28" s="26"/>
      <c r="AI28" s="26">
        <v>0</v>
      </c>
      <c r="AJ28" s="27">
        <v>0</v>
      </c>
      <c r="AK28" s="26">
        <v>58.7</v>
      </c>
      <c r="AL28" s="26">
        <v>58.7</v>
      </c>
      <c r="AM28" s="26">
        <v>58.7</v>
      </c>
      <c r="AN28" s="27">
        <v>58.7</v>
      </c>
      <c r="AO28" s="28">
        <v>0</v>
      </c>
      <c r="AP28" s="28">
        <v>0</v>
      </c>
      <c r="AQ28" s="28">
        <v>0</v>
      </c>
      <c r="AR28" s="30">
        <v>0</v>
      </c>
    </row>
    <row r="29" spans="1:44" s="19" customFormat="1" ht="20.149999999999999" customHeight="1">
      <c r="A29" s="20" t="s">
        <v>78</v>
      </c>
      <c r="B29" s="21"/>
      <c r="C29" s="21"/>
      <c r="D29" s="21"/>
      <c r="E29" s="38">
        <v>0</v>
      </c>
      <c r="F29" s="22">
        <v>0</v>
      </c>
      <c r="G29" s="38">
        <v>0</v>
      </c>
      <c r="H29" s="22">
        <v>0</v>
      </c>
      <c r="I29" s="39">
        <v>0</v>
      </c>
      <c r="J29" s="40">
        <v>0</v>
      </c>
      <c r="K29" s="40">
        <v>0</v>
      </c>
      <c r="L29" s="39">
        <v>0</v>
      </c>
      <c r="M29" s="24">
        <v>0</v>
      </c>
      <c r="N29" s="24">
        <v>0</v>
      </c>
      <c r="O29" s="24">
        <v>0</v>
      </c>
      <c r="P29" s="25">
        <v>0</v>
      </c>
      <c r="Q29" s="24">
        <v>0</v>
      </c>
      <c r="R29" s="24">
        <v>0</v>
      </c>
      <c r="S29" s="24">
        <v>0</v>
      </c>
      <c r="T29" s="25">
        <v>0</v>
      </c>
      <c r="U29" s="24">
        <v>0</v>
      </c>
      <c r="V29" s="24">
        <v>0</v>
      </c>
      <c r="W29" s="24">
        <v>0</v>
      </c>
      <c r="X29" s="25">
        <v>0</v>
      </c>
      <c r="Y29" s="24">
        <v>0</v>
      </c>
      <c r="Z29" s="26">
        <v>16.5</v>
      </c>
      <c r="AA29" s="26">
        <v>55.4</v>
      </c>
      <c r="AB29" s="27">
        <v>84.3</v>
      </c>
      <c r="AC29" s="26">
        <v>10.6</v>
      </c>
      <c r="AD29" s="26">
        <v>33.9</v>
      </c>
      <c r="AE29" s="26">
        <v>37.6</v>
      </c>
      <c r="AF29" s="27">
        <v>53</v>
      </c>
      <c r="AG29" s="26">
        <v>-174.6</v>
      </c>
      <c r="AH29" s="26">
        <v>-160.19999999999999</v>
      </c>
      <c r="AI29" s="26">
        <v>-161.9</v>
      </c>
      <c r="AJ29" s="27">
        <v>-164.9</v>
      </c>
      <c r="AK29" s="26">
        <v>-0.1</v>
      </c>
      <c r="AL29" s="26">
        <v>0.9</v>
      </c>
      <c r="AM29" s="26">
        <v>-1.3</v>
      </c>
      <c r="AN29" s="27">
        <v>-1.5</v>
      </c>
      <c r="AO29" s="32" t="s">
        <v>59</v>
      </c>
      <c r="AP29" s="32" t="s">
        <v>59</v>
      </c>
      <c r="AQ29" s="32" t="s">
        <v>59</v>
      </c>
      <c r="AR29" s="35" t="s">
        <v>59</v>
      </c>
    </row>
    <row r="30" spans="1:44" s="19" customFormat="1" ht="20.149999999999999" customHeight="1" thickBot="1">
      <c r="A30" s="20" t="s">
        <v>79</v>
      </c>
      <c r="B30" s="21">
        <v>0.70299999999999996</v>
      </c>
      <c r="C30" s="21">
        <v>6.8360000000000003</v>
      </c>
      <c r="D30" s="21">
        <v>0.79700000000000004</v>
      </c>
      <c r="E30" s="21">
        <v>19.884</v>
      </c>
      <c r="F30" s="22">
        <v>3.4889999999999999</v>
      </c>
      <c r="G30" s="21">
        <v>-6.3E-2</v>
      </c>
      <c r="H30" s="23">
        <v>1.8000000000000002E-2</v>
      </c>
      <c r="I30" s="21">
        <v>0.79400000000000004</v>
      </c>
      <c r="J30" s="23">
        <v>1.044</v>
      </c>
      <c r="K30" s="23">
        <v>1.395</v>
      </c>
      <c r="L30" s="21">
        <v>2.3679999999999999</v>
      </c>
      <c r="M30" s="24">
        <v>0.10400000000000001</v>
      </c>
      <c r="N30" s="24">
        <v>0.58199999999999996</v>
      </c>
      <c r="O30" s="24">
        <v>1.6919999999999999</v>
      </c>
      <c r="P30" s="25">
        <v>3.6920000000000002</v>
      </c>
      <c r="Q30" s="24">
        <v>0.245</v>
      </c>
      <c r="R30" s="24">
        <v>0.78500000000000003</v>
      </c>
      <c r="S30" s="24">
        <v>1.31</v>
      </c>
      <c r="T30" s="25">
        <v>3.5380000000000003</v>
      </c>
      <c r="U30" s="24">
        <v>1.484</v>
      </c>
      <c r="V30" s="24">
        <v>4.1970000000000001</v>
      </c>
      <c r="W30" s="24">
        <v>5.8520000000000003</v>
      </c>
      <c r="X30" s="25">
        <v>11.93</v>
      </c>
      <c r="Y30" s="24">
        <v>1.7790000000000001</v>
      </c>
      <c r="Z30" s="26">
        <f>10.8</f>
        <v>10.8</v>
      </c>
      <c r="AA30" s="26">
        <f>11.7</f>
        <v>11.7</v>
      </c>
      <c r="AB30" s="27">
        <f>96.1</f>
        <v>96.1</v>
      </c>
      <c r="AC30" s="26">
        <v>-3</v>
      </c>
      <c r="AD30" s="26">
        <v>9</v>
      </c>
      <c r="AE30" s="26">
        <v>19.600000000000001</v>
      </c>
      <c r="AF30" s="27">
        <v>21.6</v>
      </c>
      <c r="AG30" s="26">
        <v>2.5</v>
      </c>
      <c r="AH30" s="26">
        <v>-1.9</v>
      </c>
      <c r="AI30" s="26">
        <v>22.5</v>
      </c>
      <c r="AJ30" s="27">
        <v>24</v>
      </c>
      <c r="AK30" s="26">
        <v>-2.1</v>
      </c>
      <c r="AL30" s="26">
        <v>18.100000000000001</v>
      </c>
      <c r="AM30" s="26">
        <v>51.1</v>
      </c>
      <c r="AN30" s="27">
        <v>55.5</v>
      </c>
      <c r="AO30" s="28">
        <v>-18.2</v>
      </c>
      <c r="AP30" s="28">
        <v>2.5</v>
      </c>
      <c r="AQ30" s="28">
        <v>18.2</v>
      </c>
      <c r="AR30" s="41">
        <v>-97.8</v>
      </c>
    </row>
    <row r="31" spans="1:44" s="19" customFormat="1" ht="20.149999999999999" customHeight="1" thickBot="1">
      <c r="A31" s="12" t="s">
        <v>80</v>
      </c>
      <c r="B31" s="13">
        <f>B4+B5</f>
        <v>30.151000000000003</v>
      </c>
      <c r="C31" s="13">
        <f t="shared" ref="C31:AN31" si="1">C4+C5</f>
        <v>60.338999999999984</v>
      </c>
      <c r="D31" s="13">
        <f t="shared" si="1"/>
        <v>78.335999999999999</v>
      </c>
      <c r="E31" s="13">
        <f t="shared" si="1"/>
        <v>134.73100000000002</v>
      </c>
      <c r="F31" s="14">
        <f t="shared" si="1"/>
        <v>102.48299999999998</v>
      </c>
      <c r="G31" s="13">
        <f t="shared" si="1"/>
        <v>363.803</v>
      </c>
      <c r="H31" s="14">
        <f t="shared" si="1"/>
        <v>38.188999999999993</v>
      </c>
      <c r="I31" s="13">
        <f t="shared" si="1"/>
        <v>230.13300000000004</v>
      </c>
      <c r="J31" s="14">
        <f t="shared" si="1"/>
        <v>32.331999999999994</v>
      </c>
      <c r="K31" s="14">
        <f t="shared" si="1"/>
        <v>93.929000000000016</v>
      </c>
      <c r="L31" s="13">
        <f t="shared" si="1"/>
        <v>208.31200000000004</v>
      </c>
      <c r="M31" s="15">
        <f t="shared" si="1"/>
        <v>-2.0000000000010232E-2</v>
      </c>
      <c r="N31" s="15">
        <f t="shared" si="1"/>
        <v>95.454999999999984</v>
      </c>
      <c r="O31" s="15">
        <f t="shared" si="1"/>
        <v>258.79700000000003</v>
      </c>
      <c r="P31" s="16">
        <f t="shared" si="1"/>
        <v>370.91700000000009</v>
      </c>
      <c r="Q31" s="15">
        <f t="shared" si="1"/>
        <v>233.42699999999999</v>
      </c>
      <c r="R31" s="15">
        <f t="shared" si="1"/>
        <v>415.61099999999999</v>
      </c>
      <c r="S31" s="15">
        <f t="shared" si="1"/>
        <v>628.7700000000001</v>
      </c>
      <c r="T31" s="16">
        <f t="shared" si="1"/>
        <v>843.21800000000007</v>
      </c>
      <c r="U31" s="15">
        <f t="shared" si="1"/>
        <v>165.66199999999998</v>
      </c>
      <c r="V31" s="15">
        <f t="shared" si="1"/>
        <v>351.928</v>
      </c>
      <c r="W31" s="15">
        <f t="shared" si="1"/>
        <v>548.24400000000003</v>
      </c>
      <c r="X31" s="16">
        <f t="shared" si="1"/>
        <v>859.7349999999999</v>
      </c>
      <c r="Y31" s="15">
        <f t="shared" si="1"/>
        <v>184.70400000000001</v>
      </c>
      <c r="Z31" s="17">
        <f t="shared" si="1"/>
        <v>735.69999999999982</v>
      </c>
      <c r="AA31" s="17">
        <f t="shared" si="1"/>
        <v>1423.9000000000003</v>
      </c>
      <c r="AB31" s="18">
        <f t="shared" si="1"/>
        <v>2117.7999999999988</v>
      </c>
      <c r="AC31" s="17">
        <f t="shared" si="1"/>
        <v>453.00000000000011</v>
      </c>
      <c r="AD31" s="17">
        <f t="shared" si="1"/>
        <v>1327.9999999999995</v>
      </c>
      <c r="AE31" s="17">
        <f t="shared" si="1"/>
        <v>2173.4999999999991</v>
      </c>
      <c r="AF31" s="18">
        <f t="shared" si="1"/>
        <v>2985.0999999999995</v>
      </c>
      <c r="AG31" s="17">
        <f t="shared" si="1"/>
        <v>584.4</v>
      </c>
      <c r="AH31" s="17">
        <f t="shared" si="1"/>
        <v>1549.4</v>
      </c>
      <c r="AI31" s="17">
        <f t="shared" si="1"/>
        <v>2357.5</v>
      </c>
      <c r="AJ31" s="18">
        <f t="shared" si="1"/>
        <v>3151.5</v>
      </c>
      <c r="AK31" s="17">
        <f t="shared" si="1"/>
        <v>780.69999999999993</v>
      </c>
      <c r="AL31" s="17">
        <f t="shared" si="1"/>
        <v>1615.9</v>
      </c>
      <c r="AM31" s="17">
        <f t="shared" si="1"/>
        <v>2245.6999999999998</v>
      </c>
      <c r="AN31" s="18">
        <f t="shared" si="1"/>
        <v>3126.3</v>
      </c>
      <c r="AO31" s="17">
        <f>AO4+AO5</f>
        <v>633.10000000000014</v>
      </c>
      <c r="AP31" s="17">
        <f>AP4+AP5</f>
        <v>1396.9000000000005</v>
      </c>
      <c r="AQ31" s="17">
        <f>AQ4+AQ5</f>
        <v>2220.8000000000002</v>
      </c>
      <c r="AR31" s="42">
        <f>AR4+AR5</f>
        <v>3232.1</v>
      </c>
    </row>
    <row r="32" spans="1:44" s="19" customFormat="1" ht="20.149999999999999" customHeight="1">
      <c r="A32" s="20" t="s">
        <v>81</v>
      </c>
      <c r="B32" s="25">
        <v>0</v>
      </c>
      <c r="C32" s="25">
        <v>0</v>
      </c>
      <c r="D32" s="25">
        <v>0</v>
      </c>
      <c r="E32" s="21">
        <v>-29.722000000000001</v>
      </c>
      <c r="F32" s="22">
        <v>-21.702999999999999</v>
      </c>
      <c r="G32" s="38">
        <v>-56.069000000000003</v>
      </c>
      <c r="H32" s="22">
        <v>-25.89</v>
      </c>
      <c r="I32" s="39">
        <v>-52.709000000000003</v>
      </c>
      <c r="J32" s="23">
        <v>-1.0669999999999999</v>
      </c>
      <c r="K32" s="23">
        <v>-2.0619999999999998</v>
      </c>
      <c r="L32" s="21">
        <v>-11.974</v>
      </c>
      <c r="M32" s="24">
        <v>-5.3440000000000003</v>
      </c>
      <c r="N32" s="24">
        <v>-10.32</v>
      </c>
      <c r="O32" s="24">
        <v>-20.519000000000002</v>
      </c>
      <c r="P32" s="25">
        <v>-34.222000000000001</v>
      </c>
      <c r="Q32" s="24">
        <v>-12.561</v>
      </c>
      <c r="R32" s="24">
        <v>-47.188000000000002</v>
      </c>
      <c r="S32" s="24">
        <v>-59.765999999999998</v>
      </c>
      <c r="T32" s="25">
        <v>-78.733000000000004</v>
      </c>
      <c r="U32" s="24">
        <v>-13.763</v>
      </c>
      <c r="V32" s="24">
        <v>-26.318999999999999</v>
      </c>
      <c r="W32" s="24">
        <v>-37.451999999999998</v>
      </c>
      <c r="X32" s="25">
        <v>-67.486000000000004</v>
      </c>
      <c r="Y32" s="24">
        <v>-17.809000000000001</v>
      </c>
      <c r="Z32" s="26">
        <v>-99.5</v>
      </c>
      <c r="AA32" s="26">
        <v>-135.19999999999999</v>
      </c>
      <c r="AB32" s="27">
        <v>-189.1</v>
      </c>
      <c r="AC32" s="26">
        <v>-48.5</v>
      </c>
      <c r="AD32" s="26">
        <v>-44.2</v>
      </c>
      <c r="AE32" s="26">
        <v>-94.2</v>
      </c>
      <c r="AF32" s="27">
        <v>-136.19999999999999</v>
      </c>
      <c r="AG32" s="26">
        <v>-145.69999999999999</v>
      </c>
      <c r="AH32" s="26">
        <v>-186.5</v>
      </c>
      <c r="AI32" s="26">
        <v>-236.1</v>
      </c>
      <c r="AJ32" s="27">
        <v>-292.7</v>
      </c>
      <c r="AK32" s="26">
        <v>-43.5</v>
      </c>
      <c r="AL32" s="28">
        <v>-112.5</v>
      </c>
      <c r="AM32" s="26">
        <v>-181.5</v>
      </c>
      <c r="AN32" s="27">
        <v>-216.2</v>
      </c>
      <c r="AO32" s="28">
        <v>-70.599999999999994</v>
      </c>
      <c r="AP32" s="28">
        <v>-191.3</v>
      </c>
      <c r="AQ32" s="28">
        <v>-265.10000000000002</v>
      </c>
      <c r="AR32" s="30">
        <v>-343.2</v>
      </c>
    </row>
    <row r="33" spans="1:44" s="19" customFormat="1" ht="20.149999999999999" customHeight="1" thickBot="1">
      <c r="A33" s="20" t="s">
        <v>82</v>
      </c>
      <c r="B33" s="21">
        <v>1.9</v>
      </c>
      <c r="C33" s="21">
        <v>2.34</v>
      </c>
      <c r="D33" s="21">
        <v>2.9740000000000002</v>
      </c>
      <c r="E33" s="21">
        <v>6.2010000000000005</v>
      </c>
      <c r="F33" s="22">
        <v>2.9820000000000002</v>
      </c>
      <c r="G33" s="38">
        <v>8.4420000000000002</v>
      </c>
      <c r="H33" s="22">
        <v>4.3170000000000002</v>
      </c>
      <c r="I33" s="39">
        <v>6.0179999999999998</v>
      </c>
      <c r="J33" s="23">
        <v>0.77500000000000002</v>
      </c>
      <c r="K33" s="23">
        <v>1.0309999999999999</v>
      </c>
      <c r="L33" s="21">
        <v>1.196</v>
      </c>
      <c r="M33" s="24">
        <v>0.218</v>
      </c>
      <c r="N33" s="24">
        <v>3.403</v>
      </c>
      <c r="O33" s="24">
        <v>6.6669999999999998</v>
      </c>
      <c r="P33" s="25">
        <v>10.351000000000001</v>
      </c>
      <c r="Q33" s="24">
        <v>3.843</v>
      </c>
      <c r="R33" s="24">
        <v>8.1440000000000001</v>
      </c>
      <c r="S33" s="24">
        <v>12.96</v>
      </c>
      <c r="T33" s="25">
        <v>16.882000000000001</v>
      </c>
      <c r="U33" s="24">
        <v>3.544</v>
      </c>
      <c r="V33" s="24">
        <v>6.1040000000000001</v>
      </c>
      <c r="W33" s="24">
        <v>8.5630000000000006</v>
      </c>
      <c r="X33" s="25">
        <v>10.41</v>
      </c>
      <c r="Y33" s="24">
        <v>2.165</v>
      </c>
      <c r="Z33" s="26">
        <v>13.4</v>
      </c>
      <c r="AA33" s="26">
        <v>33.1</v>
      </c>
      <c r="AB33" s="27">
        <v>45.2</v>
      </c>
      <c r="AC33" s="26">
        <v>13.2</v>
      </c>
      <c r="AD33" s="26">
        <v>20.5</v>
      </c>
      <c r="AE33" s="26">
        <v>30.5</v>
      </c>
      <c r="AF33" s="27">
        <v>38.799999999999997</v>
      </c>
      <c r="AG33" s="26">
        <v>8.1</v>
      </c>
      <c r="AH33" s="26">
        <v>13.1</v>
      </c>
      <c r="AI33" s="26">
        <v>19.5</v>
      </c>
      <c r="AJ33" s="27">
        <v>25.9</v>
      </c>
      <c r="AK33" s="26">
        <v>14.5</v>
      </c>
      <c r="AL33" s="28">
        <v>16</v>
      </c>
      <c r="AM33" s="26">
        <v>23.5</v>
      </c>
      <c r="AN33" s="27">
        <v>31.3</v>
      </c>
      <c r="AO33" s="28">
        <v>7.5</v>
      </c>
      <c r="AP33" s="28">
        <v>14.6</v>
      </c>
      <c r="AQ33" s="28">
        <v>20.5</v>
      </c>
      <c r="AR33" s="30">
        <v>26.2</v>
      </c>
    </row>
    <row r="34" spans="1:44" s="19" customFormat="1" ht="20.149999999999999" customHeight="1" thickBot="1">
      <c r="A34" s="12" t="s">
        <v>83</v>
      </c>
      <c r="B34" s="13">
        <f t="shared" ref="B34:AR34" si="2">SUM(B31:B33)</f>
        <v>32.051000000000002</v>
      </c>
      <c r="C34" s="13">
        <f t="shared" si="2"/>
        <v>62.678999999999988</v>
      </c>
      <c r="D34" s="13">
        <f t="shared" si="2"/>
        <v>81.31</v>
      </c>
      <c r="E34" s="13">
        <f t="shared" si="2"/>
        <v>111.21000000000001</v>
      </c>
      <c r="F34" s="14">
        <f t="shared" si="2"/>
        <v>83.761999999999972</v>
      </c>
      <c r="G34" s="13">
        <f t="shared" si="2"/>
        <v>316.17599999999999</v>
      </c>
      <c r="H34" s="14">
        <f t="shared" si="2"/>
        <v>16.615999999999993</v>
      </c>
      <c r="I34" s="13">
        <f t="shared" si="2"/>
        <v>183.44200000000004</v>
      </c>
      <c r="J34" s="14">
        <f t="shared" si="2"/>
        <v>32.039999999999992</v>
      </c>
      <c r="K34" s="14">
        <f t="shared" si="2"/>
        <v>92.898000000000025</v>
      </c>
      <c r="L34" s="13">
        <f t="shared" si="2"/>
        <v>197.53400000000005</v>
      </c>
      <c r="M34" s="15">
        <f t="shared" si="2"/>
        <v>-5.1460000000000106</v>
      </c>
      <c r="N34" s="15">
        <f t="shared" si="2"/>
        <v>88.537999999999997</v>
      </c>
      <c r="O34" s="15">
        <f t="shared" si="2"/>
        <v>244.94500000000002</v>
      </c>
      <c r="P34" s="16">
        <f t="shared" si="2"/>
        <v>347.04600000000011</v>
      </c>
      <c r="Q34" s="15">
        <f t="shared" si="2"/>
        <v>224.70899999999997</v>
      </c>
      <c r="R34" s="15">
        <f t="shared" si="2"/>
        <v>376.56700000000001</v>
      </c>
      <c r="S34" s="15">
        <f t="shared" si="2"/>
        <v>581.96400000000017</v>
      </c>
      <c r="T34" s="16">
        <f t="shared" si="2"/>
        <v>781.36700000000008</v>
      </c>
      <c r="U34" s="15">
        <f t="shared" si="2"/>
        <v>155.44299999999998</v>
      </c>
      <c r="V34" s="15">
        <f t="shared" si="2"/>
        <v>331.71299999999997</v>
      </c>
      <c r="W34" s="15">
        <f t="shared" si="2"/>
        <v>519.35500000000002</v>
      </c>
      <c r="X34" s="16">
        <f t="shared" si="2"/>
        <v>802.65899999999988</v>
      </c>
      <c r="Y34" s="15">
        <f t="shared" si="2"/>
        <v>169.06</v>
      </c>
      <c r="Z34" s="17">
        <f t="shared" si="2"/>
        <v>649.5999999999998</v>
      </c>
      <c r="AA34" s="17">
        <f t="shared" si="2"/>
        <v>1321.8000000000002</v>
      </c>
      <c r="AB34" s="18">
        <f t="shared" si="2"/>
        <v>1973.899999999999</v>
      </c>
      <c r="AC34" s="17">
        <f t="shared" si="2"/>
        <v>417.7000000000001</v>
      </c>
      <c r="AD34" s="17">
        <f t="shared" si="2"/>
        <v>1304.2999999999995</v>
      </c>
      <c r="AE34" s="17">
        <f t="shared" si="2"/>
        <v>2109.7999999999993</v>
      </c>
      <c r="AF34" s="18">
        <f t="shared" si="2"/>
        <v>2887.7</v>
      </c>
      <c r="AG34" s="17">
        <f t="shared" si="2"/>
        <v>446.8</v>
      </c>
      <c r="AH34" s="17">
        <f t="shared" si="2"/>
        <v>1376</v>
      </c>
      <c r="AI34" s="17">
        <f t="shared" si="2"/>
        <v>2140.9</v>
      </c>
      <c r="AJ34" s="18">
        <f t="shared" si="2"/>
        <v>2884.7000000000003</v>
      </c>
      <c r="AK34" s="17">
        <f t="shared" si="2"/>
        <v>751.69999999999993</v>
      </c>
      <c r="AL34" s="17">
        <f t="shared" si="2"/>
        <v>1519.4</v>
      </c>
      <c r="AM34" s="17">
        <f t="shared" si="2"/>
        <v>2087.6999999999998</v>
      </c>
      <c r="AN34" s="18">
        <f t="shared" si="2"/>
        <v>2941.4000000000005</v>
      </c>
      <c r="AO34" s="43">
        <f t="shared" si="2"/>
        <v>570.00000000000011</v>
      </c>
      <c r="AP34" s="43">
        <f t="shared" si="2"/>
        <v>1220.2000000000005</v>
      </c>
      <c r="AQ34" s="43">
        <f t="shared" si="2"/>
        <v>1976.2000000000003</v>
      </c>
      <c r="AR34" s="44">
        <f t="shared" si="2"/>
        <v>2915.1</v>
      </c>
    </row>
    <row r="35" spans="1:44" s="19" customFormat="1" ht="20.149999999999999" customHeight="1">
      <c r="A35" s="20" t="s">
        <v>84</v>
      </c>
      <c r="B35" s="21">
        <v>-14.032999999999999</v>
      </c>
      <c r="C35" s="21">
        <v>-8.9469999999999992</v>
      </c>
      <c r="D35" s="21">
        <v>-26.38</v>
      </c>
      <c r="E35" s="38">
        <v>-43.45</v>
      </c>
      <c r="F35" s="22">
        <v>-23.513000000000002</v>
      </c>
      <c r="G35" s="38">
        <v>-48.109000000000002</v>
      </c>
      <c r="H35" s="22">
        <v>-12.329000000000001</v>
      </c>
      <c r="I35" s="39">
        <v>-26.524000000000001</v>
      </c>
      <c r="J35" s="23">
        <v>-18.382999999999999</v>
      </c>
      <c r="K35" s="23">
        <v>-25.279</v>
      </c>
      <c r="L35" s="21">
        <v>-28.713000000000001</v>
      </c>
      <c r="M35" s="24">
        <v>-8.104000000000001</v>
      </c>
      <c r="N35" s="24">
        <v>-13.634</v>
      </c>
      <c r="O35" s="24">
        <v>-25.91</v>
      </c>
      <c r="P35" s="25">
        <v>-39.241</v>
      </c>
      <c r="Q35" s="24">
        <v>-13.759</v>
      </c>
      <c r="R35" s="24">
        <v>-28.18</v>
      </c>
      <c r="S35" s="24">
        <v>-40.478000000000002</v>
      </c>
      <c r="T35" s="25">
        <v>-54.936999999999998</v>
      </c>
      <c r="U35" s="24">
        <v>-21.702999999999999</v>
      </c>
      <c r="V35" s="24">
        <v>-40.633000000000003</v>
      </c>
      <c r="W35" s="24">
        <v>-53.000999999999998</v>
      </c>
      <c r="X35" s="25">
        <v>-60.844999999999999</v>
      </c>
      <c r="Y35" s="24">
        <v>-19.433</v>
      </c>
      <c r="Z35" s="26">
        <v>-93</v>
      </c>
      <c r="AA35" s="26">
        <v>-180</v>
      </c>
      <c r="AB35" s="27">
        <v>-263.60000000000002</v>
      </c>
      <c r="AC35" s="26">
        <v>-137.6</v>
      </c>
      <c r="AD35" s="26">
        <v>-187</v>
      </c>
      <c r="AE35" s="26">
        <v>-323.2</v>
      </c>
      <c r="AF35" s="27">
        <v>-417.8</v>
      </c>
      <c r="AG35" s="26">
        <v>-98.4</v>
      </c>
      <c r="AH35" s="26">
        <v>-179.5</v>
      </c>
      <c r="AI35" s="26">
        <v>-301.2</v>
      </c>
      <c r="AJ35" s="27">
        <v>-436.2</v>
      </c>
      <c r="AK35" s="26">
        <v>-138.9</v>
      </c>
      <c r="AL35" s="28">
        <v>-268.8</v>
      </c>
      <c r="AM35" s="26">
        <v>-418.9</v>
      </c>
      <c r="AN35" s="27">
        <v>-524.79999999999995</v>
      </c>
      <c r="AO35" s="28">
        <v>-131.6</v>
      </c>
      <c r="AP35" s="28">
        <v>-266.7</v>
      </c>
      <c r="AQ35" s="28">
        <v>-465</v>
      </c>
      <c r="AR35" s="30">
        <v>-624.29999999999995</v>
      </c>
    </row>
    <row r="36" spans="1:44" s="19" customFormat="1" ht="20.149999999999999" customHeight="1">
      <c r="A36" s="20" t="s">
        <v>85</v>
      </c>
      <c r="B36" s="21">
        <v>-4.4710000000000001</v>
      </c>
      <c r="C36" s="21">
        <v>-4.2240000000000002</v>
      </c>
      <c r="D36" s="21">
        <v>-1.2929999999999999</v>
      </c>
      <c r="E36" s="21">
        <v>-11.508000000000001</v>
      </c>
      <c r="F36" s="22">
        <v>-5.4260000000000002</v>
      </c>
      <c r="G36" s="38">
        <v>-7.484</v>
      </c>
      <c r="H36" s="22">
        <v>-4.0250000000000004</v>
      </c>
      <c r="I36" s="39">
        <v>-10.53</v>
      </c>
      <c r="J36" s="23">
        <v>-7.423</v>
      </c>
      <c r="K36" s="23">
        <v>-13.311</v>
      </c>
      <c r="L36" s="21">
        <v>-16.88</v>
      </c>
      <c r="M36" s="24">
        <v>-3.2810000000000001</v>
      </c>
      <c r="N36" s="24">
        <v>-6.9729999999999999</v>
      </c>
      <c r="O36" s="24">
        <v>-16.027999999999999</v>
      </c>
      <c r="P36" s="25">
        <v>-26.433</v>
      </c>
      <c r="Q36" s="24">
        <v>-7.0449999999999999</v>
      </c>
      <c r="R36" s="24">
        <v>-11.33</v>
      </c>
      <c r="S36" s="24">
        <v>-23.225000000000001</v>
      </c>
      <c r="T36" s="25">
        <v>-36.24</v>
      </c>
      <c r="U36" s="24">
        <v>-13.377000000000001</v>
      </c>
      <c r="V36" s="24">
        <v>-20.378</v>
      </c>
      <c r="W36" s="24">
        <v>-45.453000000000003</v>
      </c>
      <c r="X36" s="25">
        <v>-62.041000000000004</v>
      </c>
      <c r="Y36" s="24">
        <v>-19.987000000000002</v>
      </c>
      <c r="Z36" s="26">
        <v>-46.6</v>
      </c>
      <c r="AA36" s="26">
        <v>-57.4</v>
      </c>
      <c r="AB36" s="27">
        <v>-71.8</v>
      </c>
      <c r="AC36" s="26">
        <v>-19.100000000000001</v>
      </c>
      <c r="AD36" s="26">
        <v>-90.7</v>
      </c>
      <c r="AE36" s="26">
        <v>-111.1</v>
      </c>
      <c r="AF36" s="27">
        <v>-165.3</v>
      </c>
      <c r="AG36" s="26">
        <v>-20.3</v>
      </c>
      <c r="AH36" s="26">
        <v>-61.3</v>
      </c>
      <c r="AI36" s="26">
        <v>-94.6</v>
      </c>
      <c r="AJ36" s="27">
        <v>-154.19999999999999</v>
      </c>
      <c r="AK36" s="26">
        <v>-33.200000000000003</v>
      </c>
      <c r="AL36" s="28">
        <v>-114.2</v>
      </c>
      <c r="AM36" s="26">
        <v>-137.30000000000001</v>
      </c>
      <c r="AN36" s="27">
        <v>-214.3</v>
      </c>
      <c r="AO36" s="28">
        <v>-42.8</v>
      </c>
      <c r="AP36" s="28">
        <v>-83.9</v>
      </c>
      <c r="AQ36" s="28">
        <v>-168.4</v>
      </c>
      <c r="AR36" s="30">
        <v>-304.10000000000002</v>
      </c>
    </row>
    <row r="37" spans="1:44" s="19" customFormat="1" ht="20.149999999999999" customHeight="1">
      <c r="A37" s="20" t="s">
        <v>86</v>
      </c>
      <c r="B37" s="25">
        <v>0</v>
      </c>
      <c r="C37" s="25">
        <v>0</v>
      </c>
      <c r="D37" s="25">
        <v>0</v>
      </c>
      <c r="E37" s="25">
        <v>0</v>
      </c>
      <c r="F37" s="24">
        <v>0</v>
      </c>
      <c r="G37" s="25">
        <v>0</v>
      </c>
      <c r="H37" s="24">
        <v>0</v>
      </c>
      <c r="I37" s="25">
        <v>0</v>
      </c>
      <c r="J37" s="24">
        <v>0</v>
      </c>
      <c r="K37" s="24">
        <v>0</v>
      </c>
      <c r="L37" s="25">
        <v>0</v>
      </c>
      <c r="M37" s="24">
        <v>0</v>
      </c>
      <c r="N37" s="24">
        <v>0</v>
      </c>
      <c r="O37" s="24">
        <v>0</v>
      </c>
      <c r="P37" s="25">
        <v>-14.684000000000001</v>
      </c>
      <c r="Q37" s="24">
        <v>0</v>
      </c>
      <c r="R37" s="24">
        <v>0</v>
      </c>
      <c r="S37" s="24">
        <v>0</v>
      </c>
      <c r="T37" s="25">
        <v>0</v>
      </c>
      <c r="U37" s="24">
        <v>0</v>
      </c>
      <c r="V37" s="24">
        <v>0</v>
      </c>
      <c r="W37" s="24">
        <v>0</v>
      </c>
      <c r="X37" s="25">
        <v>0</v>
      </c>
      <c r="Y37" s="24">
        <v>0</v>
      </c>
      <c r="Z37" s="26">
        <v>0</v>
      </c>
      <c r="AA37" s="26">
        <v>0</v>
      </c>
      <c r="AB37" s="27">
        <v>0</v>
      </c>
      <c r="AC37" s="26">
        <v>0</v>
      </c>
      <c r="AD37" s="26">
        <v>0</v>
      </c>
      <c r="AE37" s="26">
        <v>0</v>
      </c>
      <c r="AF37" s="27">
        <v>0</v>
      </c>
      <c r="AG37" s="26">
        <v>0</v>
      </c>
      <c r="AH37" s="26">
        <v>0</v>
      </c>
      <c r="AI37" s="26">
        <v>0</v>
      </c>
      <c r="AJ37" s="27">
        <v>0</v>
      </c>
      <c r="AK37" s="26">
        <v>0</v>
      </c>
      <c r="AL37" s="26">
        <v>0</v>
      </c>
      <c r="AM37" s="26">
        <v>0</v>
      </c>
      <c r="AN37" s="27">
        <v>-9.3000000000000007</v>
      </c>
      <c r="AO37" s="28">
        <v>0</v>
      </c>
      <c r="AP37" s="28">
        <v>0</v>
      </c>
      <c r="AQ37" s="28">
        <v>0</v>
      </c>
      <c r="AR37" s="30">
        <v>-9.1999999999999993</v>
      </c>
    </row>
    <row r="38" spans="1:44" s="19" customFormat="1" ht="20.149999999999999" customHeight="1">
      <c r="A38" s="20" t="s">
        <v>87</v>
      </c>
      <c r="B38" s="25"/>
      <c r="C38" s="25"/>
      <c r="D38" s="25"/>
      <c r="E38" s="25"/>
      <c r="F38" s="24"/>
      <c r="G38" s="25"/>
      <c r="H38" s="24"/>
      <c r="I38" s="25"/>
      <c r="J38" s="24"/>
      <c r="K38" s="24"/>
      <c r="L38" s="21"/>
      <c r="M38" s="24"/>
      <c r="N38" s="24"/>
      <c r="O38" s="24"/>
      <c r="P38" s="25"/>
      <c r="Q38" s="24"/>
      <c r="R38" s="24"/>
      <c r="S38" s="24"/>
      <c r="T38" s="25"/>
      <c r="U38" s="24"/>
      <c r="V38" s="24"/>
      <c r="W38" s="24"/>
      <c r="X38" s="25"/>
      <c r="Y38" s="24"/>
      <c r="Z38" s="26"/>
      <c r="AA38" s="26">
        <v>-482.3</v>
      </c>
      <c r="AB38" s="27">
        <v>-482.3</v>
      </c>
      <c r="AC38" s="26">
        <v>0</v>
      </c>
      <c r="AD38" s="26">
        <v>0</v>
      </c>
      <c r="AE38" s="26">
        <v>-118.7</v>
      </c>
      <c r="AF38" s="27">
        <v>-118.7</v>
      </c>
      <c r="AG38" s="26">
        <v>-147.69999999999999</v>
      </c>
      <c r="AH38" s="26">
        <v>-147.69999999999999</v>
      </c>
      <c r="AI38" s="26">
        <v>-268.5</v>
      </c>
      <c r="AJ38" s="27">
        <v>-268.5</v>
      </c>
      <c r="AK38" s="45" t="s">
        <v>88</v>
      </c>
      <c r="AL38" s="46" t="s">
        <v>88</v>
      </c>
      <c r="AM38" s="26">
        <v>-120.7</v>
      </c>
      <c r="AN38" s="27">
        <v>-120.7</v>
      </c>
      <c r="AO38" s="31">
        <v>0</v>
      </c>
      <c r="AP38" s="31">
        <v>0</v>
      </c>
      <c r="AQ38" s="31">
        <v>-119.6</v>
      </c>
      <c r="AR38" s="30">
        <v>-119.6</v>
      </c>
    </row>
    <row r="39" spans="1:44" s="19" customFormat="1" ht="20.149999999999999" customHeight="1">
      <c r="A39" s="20" t="s">
        <v>89</v>
      </c>
      <c r="B39" s="25">
        <v>0</v>
      </c>
      <c r="C39" s="25">
        <v>0</v>
      </c>
      <c r="D39" s="21">
        <v>-28.795999999999999</v>
      </c>
      <c r="E39" s="25">
        <v>0</v>
      </c>
      <c r="F39" s="24">
        <v>0</v>
      </c>
      <c r="G39" s="25">
        <v>0</v>
      </c>
      <c r="H39" s="24">
        <v>0</v>
      </c>
      <c r="I39" s="25">
        <v>0</v>
      </c>
      <c r="J39" s="24">
        <v>0</v>
      </c>
      <c r="K39" s="24">
        <v>0</v>
      </c>
      <c r="L39" s="25">
        <v>0</v>
      </c>
      <c r="M39" s="24">
        <v>0</v>
      </c>
      <c r="N39" s="24">
        <v>0</v>
      </c>
      <c r="O39" s="24">
        <v>0</v>
      </c>
      <c r="P39" s="25">
        <v>0</v>
      </c>
      <c r="Q39" s="24">
        <v>0</v>
      </c>
      <c r="R39" s="24">
        <v>0</v>
      </c>
      <c r="S39" s="24">
        <v>0</v>
      </c>
      <c r="T39" s="25">
        <v>0</v>
      </c>
      <c r="U39" s="24">
        <v>0</v>
      </c>
      <c r="V39" s="24">
        <v>0</v>
      </c>
      <c r="W39" s="24">
        <v>0</v>
      </c>
      <c r="X39" s="25">
        <v>0</v>
      </c>
      <c r="Y39" s="24">
        <v>0</v>
      </c>
      <c r="Z39" s="26">
        <v>0</v>
      </c>
      <c r="AA39" s="26">
        <v>0</v>
      </c>
      <c r="AB39" s="27">
        <v>0</v>
      </c>
      <c r="AC39" s="26">
        <v>0</v>
      </c>
      <c r="AD39" s="26">
        <v>0</v>
      </c>
      <c r="AE39" s="26">
        <v>0</v>
      </c>
      <c r="AF39" s="27">
        <v>0</v>
      </c>
      <c r="AG39" s="26">
        <v>0</v>
      </c>
      <c r="AH39" s="26">
        <v>0</v>
      </c>
      <c r="AI39" s="26">
        <v>0</v>
      </c>
      <c r="AJ39" s="27">
        <v>0</v>
      </c>
      <c r="AK39" s="26">
        <v>0</v>
      </c>
      <c r="AL39" s="26">
        <v>0</v>
      </c>
      <c r="AM39" s="26">
        <v>0</v>
      </c>
      <c r="AN39" s="27">
        <v>0</v>
      </c>
      <c r="AO39" s="31">
        <v>0</v>
      </c>
      <c r="AP39" s="28">
        <v>0</v>
      </c>
      <c r="AQ39" s="28">
        <v>0</v>
      </c>
      <c r="AR39" s="30">
        <v>0</v>
      </c>
    </row>
    <row r="40" spans="1:44" s="19" customFormat="1" ht="20.149999999999999" customHeight="1">
      <c r="A40" s="20" t="s">
        <v>90</v>
      </c>
      <c r="B40" s="21">
        <v>-13.2</v>
      </c>
      <c r="C40" s="21">
        <v>-4</v>
      </c>
      <c r="D40" s="21">
        <v>-15.303000000000001</v>
      </c>
      <c r="E40" s="25">
        <v>0</v>
      </c>
      <c r="F40" s="24">
        <v>0</v>
      </c>
      <c r="G40" s="25">
        <v>0</v>
      </c>
      <c r="H40" s="22">
        <v>-53.396000000000001</v>
      </c>
      <c r="I40" s="39">
        <v>-53.396000000000001</v>
      </c>
      <c r="J40" s="24">
        <v>0</v>
      </c>
      <c r="K40" s="24">
        <v>0</v>
      </c>
      <c r="L40" s="25">
        <v>0</v>
      </c>
      <c r="M40" s="24">
        <v>0</v>
      </c>
      <c r="N40" s="24">
        <v>0</v>
      </c>
      <c r="O40" s="24">
        <v>0</v>
      </c>
      <c r="P40" s="25">
        <v>0</v>
      </c>
      <c r="Q40" s="24">
        <v>0</v>
      </c>
      <c r="R40" s="24">
        <v>0</v>
      </c>
      <c r="S40" s="24">
        <v>0</v>
      </c>
      <c r="T40" s="25">
        <v>0</v>
      </c>
      <c r="U40" s="24">
        <v>0</v>
      </c>
      <c r="V40" s="24">
        <v>0</v>
      </c>
      <c r="W40" s="24">
        <v>0</v>
      </c>
      <c r="X40" s="25">
        <v>0</v>
      </c>
      <c r="Y40" s="24">
        <v>0</v>
      </c>
      <c r="Z40" s="26">
        <v>0</v>
      </c>
      <c r="AA40" s="26">
        <v>0</v>
      </c>
      <c r="AB40" s="27">
        <v>0</v>
      </c>
      <c r="AC40" s="26">
        <v>0</v>
      </c>
      <c r="AD40" s="26">
        <v>0</v>
      </c>
      <c r="AE40" s="26">
        <v>0</v>
      </c>
      <c r="AF40" s="27">
        <v>0</v>
      </c>
      <c r="AG40" s="26">
        <v>0</v>
      </c>
      <c r="AH40" s="26">
        <v>0</v>
      </c>
      <c r="AI40" s="26">
        <v>0</v>
      </c>
      <c r="AJ40" s="27">
        <v>0</v>
      </c>
      <c r="AK40" s="26">
        <v>0</v>
      </c>
      <c r="AL40" s="26">
        <v>0</v>
      </c>
      <c r="AM40" s="26">
        <v>0</v>
      </c>
      <c r="AN40" s="27">
        <v>0</v>
      </c>
      <c r="AO40" s="31">
        <v>0</v>
      </c>
      <c r="AP40" s="31">
        <v>0</v>
      </c>
      <c r="AQ40" s="31">
        <v>0</v>
      </c>
      <c r="AR40" s="30">
        <v>0</v>
      </c>
    </row>
    <row r="41" spans="1:44" s="19" customFormat="1" ht="20.149999999999999" customHeight="1">
      <c r="A41" s="20" t="s">
        <v>91</v>
      </c>
      <c r="B41" s="21"/>
      <c r="C41" s="21"/>
      <c r="D41" s="21"/>
      <c r="E41" s="25"/>
      <c r="F41" s="24"/>
      <c r="G41" s="25"/>
      <c r="H41" s="22"/>
      <c r="I41" s="39"/>
      <c r="J41" s="24"/>
      <c r="K41" s="24"/>
      <c r="L41" s="25"/>
      <c r="M41" s="24"/>
      <c r="N41" s="24"/>
      <c r="O41" s="24"/>
      <c r="P41" s="25"/>
      <c r="Q41" s="24"/>
      <c r="R41" s="24"/>
      <c r="S41" s="24"/>
      <c r="T41" s="25"/>
      <c r="U41" s="24"/>
      <c r="V41" s="24"/>
      <c r="W41" s="24"/>
      <c r="X41" s="25"/>
      <c r="Y41" s="24"/>
      <c r="Z41" s="26"/>
      <c r="AA41" s="26"/>
      <c r="AB41" s="27"/>
      <c r="AC41" s="26"/>
      <c r="AD41" s="26"/>
      <c r="AE41" s="26"/>
      <c r="AF41" s="27"/>
      <c r="AG41" s="26">
        <v>0</v>
      </c>
      <c r="AH41" s="26">
        <v>0</v>
      </c>
      <c r="AI41" s="26">
        <v>0</v>
      </c>
      <c r="AJ41" s="27">
        <v>0</v>
      </c>
      <c r="AK41" s="26">
        <v>0</v>
      </c>
      <c r="AL41" s="26">
        <v>0</v>
      </c>
      <c r="AM41" s="26">
        <v>0</v>
      </c>
      <c r="AN41" s="27">
        <v>-662.5</v>
      </c>
      <c r="AO41" s="28">
        <v>-11.3</v>
      </c>
      <c r="AP41" s="31">
        <v>-15.7</v>
      </c>
      <c r="AQ41" s="31">
        <v>-15.7</v>
      </c>
      <c r="AR41" s="30">
        <v>-16.100000000000001</v>
      </c>
    </row>
    <row r="42" spans="1:44" s="19" customFormat="1" ht="20.149999999999999" customHeight="1">
      <c r="A42" s="20" t="s">
        <v>92</v>
      </c>
      <c r="B42" s="25">
        <v>0</v>
      </c>
      <c r="C42" s="25">
        <v>0</v>
      </c>
      <c r="D42" s="25">
        <v>0</v>
      </c>
      <c r="E42" s="25">
        <v>0</v>
      </c>
      <c r="F42" s="24">
        <v>0</v>
      </c>
      <c r="G42" s="25">
        <v>0</v>
      </c>
      <c r="H42" s="24">
        <v>0</v>
      </c>
      <c r="I42" s="39">
        <v>-24.801000000000002</v>
      </c>
      <c r="J42" s="23">
        <v>-30.552</v>
      </c>
      <c r="K42" s="23">
        <v>-33.271000000000001</v>
      </c>
      <c r="L42" s="21">
        <v>-33.271000000000001</v>
      </c>
      <c r="M42" s="24">
        <v>-0.23200000000000001</v>
      </c>
      <c r="N42" s="23">
        <v>-2336.6970000000001</v>
      </c>
      <c r="O42" s="23">
        <v>-2336.6970000000001</v>
      </c>
      <c r="P42" s="21">
        <v>-2336.6979999999999</v>
      </c>
      <c r="Q42" s="24">
        <v>-2.3290000000000002</v>
      </c>
      <c r="R42" s="24">
        <v>-45.099000000000004</v>
      </c>
      <c r="S42" s="24">
        <v>-45.329000000000001</v>
      </c>
      <c r="T42" s="25">
        <v>-45.710999999999999</v>
      </c>
      <c r="U42" s="24">
        <v>-0.153</v>
      </c>
      <c r="V42" s="24">
        <v>-0.26800000000000002</v>
      </c>
      <c r="W42" s="24">
        <v>-64.186999999999998</v>
      </c>
      <c r="X42" s="25">
        <v>-64.266000000000005</v>
      </c>
      <c r="Y42" s="24">
        <v>0</v>
      </c>
      <c r="Z42" s="26">
        <v>1800.4</v>
      </c>
      <c r="AA42" s="26">
        <v>1800.4</v>
      </c>
      <c r="AB42" s="27">
        <v>1800.4</v>
      </c>
      <c r="AC42" s="26">
        <v>-4.2</v>
      </c>
      <c r="AD42" s="26">
        <v>-29.5</v>
      </c>
      <c r="AE42" s="26">
        <v>-29.5</v>
      </c>
      <c r="AF42" s="27">
        <v>-29.5</v>
      </c>
      <c r="AG42" s="26">
        <v>262.2</v>
      </c>
      <c r="AH42" s="26">
        <v>-145.30000000000001</v>
      </c>
      <c r="AI42" s="26">
        <v>-144.4</v>
      </c>
      <c r="AJ42" s="27">
        <v>-144.4</v>
      </c>
      <c r="AK42" s="26">
        <v>0</v>
      </c>
      <c r="AL42" s="26">
        <v>0</v>
      </c>
      <c r="AM42" s="26">
        <v>1.6</v>
      </c>
      <c r="AN42" s="27">
        <v>-66.8</v>
      </c>
      <c r="AO42" s="31">
        <v>-16.7</v>
      </c>
      <c r="AP42" s="28">
        <v>-276.8</v>
      </c>
      <c r="AQ42" s="28">
        <v>-453.7</v>
      </c>
      <c r="AR42" s="30">
        <v>-792.4</v>
      </c>
    </row>
    <row r="43" spans="1:44" s="19" customFormat="1" ht="20.149999999999999" customHeight="1">
      <c r="A43" s="20" t="s">
        <v>93</v>
      </c>
      <c r="B43" s="25">
        <v>0</v>
      </c>
      <c r="C43" s="25">
        <v>0</v>
      </c>
      <c r="D43" s="25">
        <v>0</v>
      </c>
      <c r="E43" s="25">
        <v>0</v>
      </c>
      <c r="F43" s="24">
        <v>0</v>
      </c>
      <c r="G43" s="25">
        <v>0</v>
      </c>
      <c r="H43" s="24">
        <v>0</v>
      </c>
      <c r="I43" s="25">
        <v>0</v>
      </c>
      <c r="J43" s="24">
        <v>0</v>
      </c>
      <c r="K43" s="24">
        <v>0</v>
      </c>
      <c r="L43" s="25">
        <v>0</v>
      </c>
      <c r="M43" s="24">
        <v>0</v>
      </c>
      <c r="N43" s="24">
        <v>0</v>
      </c>
      <c r="O43" s="24">
        <v>0</v>
      </c>
      <c r="P43" s="25">
        <v>0</v>
      </c>
      <c r="Q43" s="24">
        <v>0</v>
      </c>
      <c r="R43" s="24">
        <v>0</v>
      </c>
      <c r="S43" s="24">
        <v>0</v>
      </c>
      <c r="T43" s="25">
        <v>0</v>
      </c>
      <c r="U43" s="24">
        <v>0</v>
      </c>
      <c r="V43" s="24">
        <v>0</v>
      </c>
      <c r="W43" s="24">
        <v>48.219000000000001</v>
      </c>
      <c r="X43" s="25">
        <v>48.736000000000004</v>
      </c>
      <c r="Y43" s="24">
        <v>0</v>
      </c>
      <c r="Z43" s="26">
        <v>0</v>
      </c>
      <c r="AA43" s="26">
        <v>0</v>
      </c>
      <c r="AB43" s="27">
        <v>0</v>
      </c>
      <c r="AC43" s="26">
        <v>0</v>
      </c>
      <c r="AD43" s="26">
        <v>0</v>
      </c>
      <c r="AE43" s="26">
        <v>0</v>
      </c>
      <c r="AF43" s="27">
        <v>0</v>
      </c>
      <c r="AG43" s="26">
        <v>0</v>
      </c>
      <c r="AH43" s="26">
        <v>0.2</v>
      </c>
      <c r="AI43" s="26">
        <v>0.2</v>
      </c>
      <c r="AJ43" s="27">
        <v>0</v>
      </c>
      <c r="AK43" s="26">
        <v>0</v>
      </c>
      <c r="AL43" s="26">
        <v>0</v>
      </c>
      <c r="AM43" s="26">
        <v>0</v>
      </c>
      <c r="AN43" s="27">
        <v>0</v>
      </c>
      <c r="AO43" s="28">
        <v>0</v>
      </c>
      <c r="AP43" s="28">
        <v>0</v>
      </c>
      <c r="AQ43" s="28">
        <v>0</v>
      </c>
      <c r="AR43" s="30">
        <v>0</v>
      </c>
    </row>
    <row r="44" spans="1:44" s="19" customFormat="1" ht="20.149999999999999" customHeight="1">
      <c r="A44" s="20" t="s">
        <v>94</v>
      </c>
      <c r="B44" s="21">
        <v>2.371</v>
      </c>
      <c r="C44" s="21">
        <v>15.548</v>
      </c>
      <c r="D44" s="21">
        <v>33.008000000000003</v>
      </c>
      <c r="E44" s="21">
        <v>0.6</v>
      </c>
      <c r="F44" s="24">
        <v>0</v>
      </c>
      <c r="G44" s="25">
        <v>0</v>
      </c>
      <c r="H44" s="22">
        <v>53.725999999999999</v>
      </c>
      <c r="I44" s="39">
        <v>53.725999999999999</v>
      </c>
      <c r="J44" s="24">
        <v>0</v>
      </c>
      <c r="K44" s="24">
        <v>0</v>
      </c>
      <c r="L44" s="25">
        <v>0</v>
      </c>
      <c r="M44" s="24">
        <v>0</v>
      </c>
      <c r="N44" s="24">
        <v>0</v>
      </c>
      <c r="O44" s="24">
        <v>0</v>
      </c>
      <c r="P44" s="25">
        <v>0</v>
      </c>
      <c r="Q44" s="24">
        <v>0</v>
      </c>
      <c r="R44" s="24">
        <v>0</v>
      </c>
      <c r="S44" s="24">
        <v>0</v>
      </c>
      <c r="T44" s="25">
        <v>0</v>
      </c>
      <c r="U44" s="24">
        <v>0</v>
      </c>
      <c r="V44" s="24">
        <v>0</v>
      </c>
      <c r="W44" s="24">
        <v>0</v>
      </c>
      <c r="X44" s="25">
        <v>0</v>
      </c>
      <c r="Y44" s="24">
        <v>0</v>
      </c>
      <c r="Z44" s="26">
        <v>0</v>
      </c>
      <c r="AA44" s="26">
        <v>0</v>
      </c>
      <c r="AB44" s="27">
        <v>0</v>
      </c>
      <c r="AC44" s="26">
        <v>0</v>
      </c>
      <c r="AD44" s="26">
        <v>0</v>
      </c>
      <c r="AE44" s="26">
        <v>0</v>
      </c>
      <c r="AF44" s="27">
        <v>0</v>
      </c>
      <c r="AG44" s="26">
        <v>0</v>
      </c>
      <c r="AH44" s="26">
        <v>0</v>
      </c>
      <c r="AI44" s="26">
        <v>0</v>
      </c>
      <c r="AJ44" s="27">
        <v>0</v>
      </c>
      <c r="AK44" s="26">
        <v>0</v>
      </c>
      <c r="AL44" s="26">
        <v>0</v>
      </c>
      <c r="AM44" s="26">
        <v>0</v>
      </c>
      <c r="AN44" s="27">
        <v>0</v>
      </c>
      <c r="AO44" s="28">
        <v>0</v>
      </c>
      <c r="AP44" s="28">
        <v>0</v>
      </c>
      <c r="AQ44" s="28">
        <v>0</v>
      </c>
      <c r="AR44" s="30">
        <v>0</v>
      </c>
    </row>
    <row r="45" spans="1:44" s="19" customFormat="1" ht="20.149999999999999" customHeight="1">
      <c r="A45" s="20" t="s">
        <v>95</v>
      </c>
      <c r="B45" s="25">
        <v>0</v>
      </c>
      <c r="C45" s="25">
        <v>0</v>
      </c>
      <c r="D45" s="25">
        <v>0</v>
      </c>
      <c r="E45" s="25">
        <v>0</v>
      </c>
      <c r="F45" s="22">
        <v>8.5000000000000006E-2</v>
      </c>
      <c r="G45" s="38">
        <v>9.8000000000000004E-2</v>
      </c>
      <c r="H45" s="22">
        <v>2E-3</v>
      </c>
      <c r="I45" s="39">
        <v>4.2000000000000003E-2</v>
      </c>
      <c r="J45" s="23">
        <v>1.054</v>
      </c>
      <c r="K45" s="23">
        <v>1.282</v>
      </c>
      <c r="L45" s="21">
        <v>1.387</v>
      </c>
      <c r="M45" s="24">
        <v>1.9E-2</v>
      </c>
      <c r="N45" s="24">
        <v>0.20800000000000002</v>
      </c>
      <c r="O45" s="24">
        <v>0.47200000000000003</v>
      </c>
      <c r="P45" s="25">
        <v>0.999</v>
      </c>
      <c r="Q45" s="24">
        <v>0.09</v>
      </c>
      <c r="R45" s="24">
        <v>0.121</v>
      </c>
      <c r="S45" s="24">
        <v>0.69000000000000006</v>
      </c>
      <c r="T45" s="25">
        <v>0.751</v>
      </c>
      <c r="U45" s="24">
        <v>0.35000000000000003</v>
      </c>
      <c r="V45" s="24">
        <v>0.41000000000000003</v>
      </c>
      <c r="W45" s="24">
        <v>1.756</v>
      </c>
      <c r="X45" s="25">
        <v>2.0640000000000001</v>
      </c>
      <c r="Y45" s="24">
        <v>0.33700000000000002</v>
      </c>
      <c r="Z45" s="26">
        <v>1.6</v>
      </c>
      <c r="AA45" s="26">
        <v>4</v>
      </c>
      <c r="AB45" s="27">
        <v>4.0999999999999996</v>
      </c>
      <c r="AC45" s="26">
        <v>0.2</v>
      </c>
      <c r="AD45" s="26">
        <v>13.3</v>
      </c>
      <c r="AE45" s="26">
        <v>15.1</v>
      </c>
      <c r="AF45" s="27">
        <v>16.899999999999999</v>
      </c>
      <c r="AG45" s="26">
        <v>3.5</v>
      </c>
      <c r="AH45" s="26">
        <v>5</v>
      </c>
      <c r="AI45" s="26">
        <v>6.3</v>
      </c>
      <c r="AJ45" s="27">
        <v>9.5</v>
      </c>
      <c r="AK45" s="26">
        <v>12.8</v>
      </c>
      <c r="AL45" s="26">
        <v>16</v>
      </c>
      <c r="AM45" s="26">
        <v>15.8</v>
      </c>
      <c r="AN45" s="27">
        <v>19.3</v>
      </c>
      <c r="AO45" s="28">
        <v>3.4</v>
      </c>
      <c r="AP45" s="28">
        <v>10.6</v>
      </c>
      <c r="AQ45" s="28">
        <v>11.6</v>
      </c>
      <c r="AR45" s="30">
        <v>11.6</v>
      </c>
    </row>
    <row r="46" spans="1:44" s="19" customFormat="1" ht="20.149999999999999" customHeight="1">
      <c r="A46" s="20" t="s">
        <v>96</v>
      </c>
      <c r="B46" s="25"/>
      <c r="C46" s="25"/>
      <c r="D46" s="25"/>
      <c r="E46" s="25"/>
      <c r="F46" s="22"/>
      <c r="G46" s="38"/>
      <c r="H46" s="22"/>
      <c r="I46" s="39"/>
      <c r="J46" s="23"/>
      <c r="K46" s="23"/>
      <c r="L46" s="21"/>
      <c r="M46" s="24"/>
      <c r="N46" s="24"/>
      <c r="O46" s="24"/>
      <c r="P46" s="25"/>
      <c r="Q46" s="24"/>
      <c r="R46" s="24"/>
      <c r="S46" s="24"/>
      <c r="T46" s="25"/>
      <c r="U46" s="24"/>
      <c r="V46" s="24"/>
      <c r="W46" s="24"/>
      <c r="X46" s="25"/>
      <c r="Y46" s="24"/>
      <c r="Z46" s="26"/>
      <c r="AA46" s="26"/>
      <c r="AB46" s="27"/>
      <c r="AC46" s="26"/>
      <c r="AD46" s="26"/>
      <c r="AE46" s="26"/>
      <c r="AF46" s="27"/>
      <c r="AG46" s="26"/>
      <c r="AH46" s="26"/>
      <c r="AI46" s="26"/>
      <c r="AJ46" s="27"/>
      <c r="AK46" s="26"/>
      <c r="AL46" s="26"/>
      <c r="AM46" s="26"/>
      <c r="AN46" s="27"/>
      <c r="AO46" s="28">
        <v>-45</v>
      </c>
      <c r="AP46" s="31">
        <f>-50+50.3</f>
        <v>0.29999999999999716</v>
      </c>
      <c r="AQ46" s="31">
        <f>-95+95.4</f>
        <v>0.40000000000000568</v>
      </c>
      <c r="AR46" s="30">
        <f>-130+130.5</f>
        <v>0.5</v>
      </c>
    </row>
    <row r="47" spans="1:44" s="19" customFormat="1" ht="20.149999999999999" customHeight="1">
      <c r="A47" s="20" t="s">
        <v>97</v>
      </c>
      <c r="B47" s="25">
        <v>0</v>
      </c>
      <c r="C47" s="25">
        <v>0</v>
      </c>
      <c r="D47" s="25">
        <v>0</v>
      </c>
      <c r="E47" s="25"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4">
        <v>0</v>
      </c>
      <c r="L47" s="25">
        <v>0</v>
      </c>
      <c r="M47" s="24">
        <v>0</v>
      </c>
      <c r="N47" s="24">
        <v>0</v>
      </c>
      <c r="O47" s="24">
        <v>0</v>
      </c>
      <c r="P47" s="25">
        <v>-12</v>
      </c>
      <c r="Q47" s="24">
        <v>0</v>
      </c>
      <c r="R47" s="24">
        <v>0</v>
      </c>
      <c r="S47" s="24">
        <v>0</v>
      </c>
      <c r="T47" s="25">
        <v>0</v>
      </c>
      <c r="U47" s="24">
        <v>0</v>
      </c>
      <c r="V47" s="24">
        <v>0</v>
      </c>
      <c r="W47" s="24">
        <v>0</v>
      </c>
      <c r="X47" s="25">
        <v>0</v>
      </c>
      <c r="Y47" s="24">
        <v>0</v>
      </c>
      <c r="Z47" s="26">
        <v>0</v>
      </c>
      <c r="AA47" s="26">
        <v>0</v>
      </c>
      <c r="AB47" s="27">
        <v>0</v>
      </c>
      <c r="AC47" s="26">
        <v>0</v>
      </c>
      <c r="AD47" s="26">
        <v>0</v>
      </c>
      <c r="AE47" s="26">
        <v>0</v>
      </c>
      <c r="AF47" s="27">
        <v>0</v>
      </c>
      <c r="AG47" s="26">
        <v>0</v>
      </c>
      <c r="AH47" s="26">
        <v>0</v>
      </c>
      <c r="AI47" s="26">
        <v>0</v>
      </c>
      <c r="AJ47" s="27">
        <v>0</v>
      </c>
      <c r="AK47" s="26">
        <v>0</v>
      </c>
      <c r="AL47" s="26">
        <v>0</v>
      </c>
      <c r="AM47" s="26">
        <v>0</v>
      </c>
      <c r="AN47" s="27">
        <v>0</v>
      </c>
      <c r="AO47" s="28">
        <v>0</v>
      </c>
      <c r="AP47" s="28">
        <v>0</v>
      </c>
      <c r="AQ47" s="28">
        <v>0</v>
      </c>
      <c r="AR47" s="30">
        <v>0</v>
      </c>
    </row>
    <row r="48" spans="1:44" s="19" customFormat="1" ht="20.149999999999999" customHeight="1">
      <c r="A48" s="20" t="s">
        <v>98</v>
      </c>
      <c r="B48" s="25"/>
      <c r="C48" s="25"/>
      <c r="D48" s="25"/>
      <c r="E48" s="25">
        <v>0</v>
      </c>
      <c r="F48" s="24">
        <v>0</v>
      </c>
      <c r="G48" s="25">
        <v>0</v>
      </c>
      <c r="H48" s="24">
        <v>0</v>
      </c>
      <c r="I48" s="25">
        <v>0</v>
      </c>
      <c r="J48" s="24">
        <v>0</v>
      </c>
      <c r="K48" s="24">
        <v>0</v>
      </c>
      <c r="L48" s="25">
        <v>0</v>
      </c>
      <c r="M48" s="24">
        <v>0</v>
      </c>
      <c r="N48" s="24">
        <v>0</v>
      </c>
      <c r="O48" s="24">
        <v>0</v>
      </c>
      <c r="P48" s="25">
        <v>0</v>
      </c>
      <c r="Q48" s="24">
        <v>0</v>
      </c>
      <c r="R48" s="24">
        <v>0</v>
      </c>
      <c r="S48" s="24">
        <v>0</v>
      </c>
      <c r="T48" s="25">
        <v>0</v>
      </c>
      <c r="U48" s="24">
        <v>0</v>
      </c>
      <c r="V48" s="24">
        <v>0</v>
      </c>
      <c r="W48" s="24">
        <v>0</v>
      </c>
      <c r="X48" s="25">
        <v>0</v>
      </c>
      <c r="Y48" s="24">
        <v>0</v>
      </c>
      <c r="Z48" s="26">
        <v>-270</v>
      </c>
      <c r="AA48" s="26">
        <v>-30</v>
      </c>
      <c r="AB48" s="27">
        <v>0</v>
      </c>
      <c r="AC48" s="26">
        <v>-42.7</v>
      </c>
      <c r="AD48" s="26">
        <v>-42.7</v>
      </c>
      <c r="AE48" s="26">
        <v>0</v>
      </c>
      <c r="AF48" s="27">
        <v>0</v>
      </c>
      <c r="AG48" s="26">
        <v>-12.4</v>
      </c>
      <c r="AH48" s="26">
        <v>0</v>
      </c>
      <c r="AI48" s="26">
        <v>0</v>
      </c>
      <c r="AJ48" s="27">
        <v>0</v>
      </c>
      <c r="AK48" s="26">
        <v>0</v>
      </c>
      <c r="AL48" s="26">
        <v>0</v>
      </c>
      <c r="AM48" s="26">
        <v>0</v>
      </c>
      <c r="AN48" s="27">
        <v>0</v>
      </c>
      <c r="AO48" s="28">
        <v>0</v>
      </c>
      <c r="AP48" s="28">
        <v>0</v>
      </c>
      <c r="AQ48" s="28">
        <v>0</v>
      </c>
      <c r="AR48" s="30">
        <v>0</v>
      </c>
    </row>
    <row r="49" spans="1:44" s="19" customFormat="1" ht="20.149999999999999" customHeight="1">
      <c r="A49" s="20" t="s">
        <v>99</v>
      </c>
      <c r="B49" s="25">
        <v>0</v>
      </c>
      <c r="C49" s="25">
        <v>0</v>
      </c>
      <c r="D49" s="25">
        <v>0</v>
      </c>
      <c r="E49" s="25">
        <v>0</v>
      </c>
      <c r="F49" s="24">
        <v>0</v>
      </c>
      <c r="G49" s="25">
        <v>0</v>
      </c>
      <c r="H49" s="24">
        <v>0</v>
      </c>
      <c r="I49" s="25">
        <v>0</v>
      </c>
      <c r="J49" s="23">
        <v>-0.35000000000000003</v>
      </c>
      <c r="K49" s="23">
        <v>-3.536</v>
      </c>
      <c r="L49" s="21">
        <v>-3.536</v>
      </c>
      <c r="M49" s="24">
        <v>0</v>
      </c>
      <c r="N49" s="24">
        <v>0</v>
      </c>
      <c r="O49" s="24">
        <v>0</v>
      </c>
      <c r="P49" s="25">
        <v>0</v>
      </c>
      <c r="Q49" s="24">
        <v>-1.1000000000000001</v>
      </c>
      <c r="R49" s="24">
        <v>-1.1000000000000001</v>
      </c>
      <c r="S49" s="24">
        <v>-1.1000000000000001</v>
      </c>
      <c r="T49" s="25">
        <v>-1.1000000000000001</v>
      </c>
      <c r="U49" s="24">
        <v>0</v>
      </c>
      <c r="V49" s="24">
        <v>0</v>
      </c>
      <c r="W49" s="24">
        <v>0</v>
      </c>
      <c r="X49" s="25">
        <v>0</v>
      </c>
      <c r="Y49" s="24">
        <v>0</v>
      </c>
      <c r="Z49" s="26">
        <v>-5.8</v>
      </c>
      <c r="AA49" s="26">
        <v>-20.399999999999999</v>
      </c>
      <c r="AB49" s="27">
        <v>-23.1</v>
      </c>
      <c r="AC49" s="26">
        <v>-6</v>
      </c>
      <c r="AD49" s="26">
        <v>-8.9</v>
      </c>
      <c r="AE49" s="26">
        <v>-12.1</v>
      </c>
      <c r="AF49" s="27">
        <v>-16.100000000000001</v>
      </c>
      <c r="AG49" s="26">
        <v>-6.8</v>
      </c>
      <c r="AH49" s="26">
        <v>-9.5</v>
      </c>
      <c r="AI49" s="26">
        <v>-10.5</v>
      </c>
      <c r="AJ49" s="27">
        <v>-11.6</v>
      </c>
      <c r="AK49" s="26">
        <v>0</v>
      </c>
      <c r="AL49" s="26">
        <v>0</v>
      </c>
      <c r="AM49" s="26">
        <v>-28.6</v>
      </c>
      <c r="AN49" s="27">
        <v>-31.1</v>
      </c>
      <c r="AO49" s="28">
        <v>-11</v>
      </c>
      <c r="AP49" s="28">
        <v>-11</v>
      </c>
      <c r="AQ49" s="28">
        <v>-11</v>
      </c>
      <c r="AR49" s="30">
        <v>-12.4</v>
      </c>
    </row>
    <row r="50" spans="1:44" s="19" customFormat="1" ht="20.149999999999999" customHeight="1">
      <c r="A50" s="20" t="s">
        <v>100</v>
      </c>
      <c r="B50" s="25">
        <v>0</v>
      </c>
      <c r="C50" s="25">
        <v>0</v>
      </c>
      <c r="D50" s="25">
        <v>0</v>
      </c>
      <c r="E50" s="25">
        <v>0</v>
      </c>
      <c r="F50" s="24">
        <v>0</v>
      </c>
      <c r="G50" s="25">
        <v>0</v>
      </c>
      <c r="H50" s="24">
        <v>0</v>
      </c>
      <c r="I50" s="25">
        <v>0</v>
      </c>
      <c r="J50" s="24">
        <v>0</v>
      </c>
      <c r="K50" s="24">
        <v>0</v>
      </c>
      <c r="L50" s="21">
        <v>3.536</v>
      </c>
      <c r="M50" s="24">
        <v>0</v>
      </c>
      <c r="N50" s="24">
        <v>0</v>
      </c>
      <c r="O50" s="24">
        <v>0</v>
      </c>
      <c r="P50" s="25">
        <v>0</v>
      </c>
      <c r="Q50" s="24">
        <v>0</v>
      </c>
      <c r="R50" s="24">
        <v>1.1000000000000001</v>
      </c>
      <c r="S50" s="24">
        <v>1.1000000000000001</v>
      </c>
      <c r="T50" s="25">
        <v>1.1000000000000001</v>
      </c>
      <c r="U50" s="24">
        <v>0</v>
      </c>
      <c r="V50" s="24">
        <v>0</v>
      </c>
      <c r="W50" s="24">
        <v>0</v>
      </c>
      <c r="X50" s="25">
        <v>0</v>
      </c>
      <c r="Y50" s="24">
        <v>0</v>
      </c>
      <c r="Z50" s="26">
        <v>0</v>
      </c>
      <c r="AA50" s="26">
        <v>0</v>
      </c>
      <c r="AB50" s="27">
        <v>0</v>
      </c>
      <c r="AC50" s="26">
        <v>0</v>
      </c>
      <c r="AD50" s="26">
        <v>0</v>
      </c>
      <c r="AE50" s="26">
        <v>0</v>
      </c>
      <c r="AF50" s="27">
        <v>0</v>
      </c>
      <c r="AG50" s="26">
        <v>0</v>
      </c>
      <c r="AH50" s="26">
        <v>0</v>
      </c>
      <c r="AI50" s="26">
        <v>0</v>
      </c>
      <c r="AJ50" s="27">
        <v>0.1</v>
      </c>
      <c r="AK50" s="26">
        <v>0</v>
      </c>
      <c r="AL50" s="26">
        <v>0</v>
      </c>
      <c r="AM50" s="26">
        <v>25</v>
      </c>
      <c r="AN50" s="27">
        <v>30.5</v>
      </c>
      <c r="AO50" s="28">
        <v>0</v>
      </c>
      <c r="AP50" s="28">
        <v>6.4</v>
      </c>
      <c r="AQ50" s="28">
        <v>30</v>
      </c>
      <c r="AR50" s="30">
        <v>29.3</v>
      </c>
    </row>
    <row r="51" spans="1:44" s="19" customFormat="1" ht="20.149999999999999" customHeight="1">
      <c r="A51" s="20" t="s">
        <v>101</v>
      </c>
      <c r="B51" s="25">
        <v>0</v>
      </c>
      <c r="C51" s="25">
        <v>0</v>
      </c>
      <c r="D51" s="25">
        <v>0</v>
      </c>
      <c r="E51" s="25"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4">
        <v>0</v>
      </c>
      <c r="L51" s="21">
        <v>5.8000000000000003E-2</v>
      </c>
      <c r="M51" s="24">
        <v>1E-3</v>
      </c>
      <c r="N51" s="24">
        <v>1E-3</v>
      </c>
      <c r="O51" s="24">
        <v>1E-3</v>
      </c>
      <c r="P51" s="25">
        <v>1E-3</v>
      </c>
      <c r="Q51" s="24">
        <v>0</v>
      </c>
      <c r="R51" s="24">
        <v>0</v>
      </c>
      <c r="S51" s="24">
        <v>0</v>
      </c>
      <c r="T51" s="25">
        <v>0</v>
      </c>
      <c r="U51" s="24">
        <v>0</v>
      </c>
      <c r="V51" s="24">
        <v>0</v>
      </c>
      <c r="W51" s="24">
        <v>0</v>
      </c>
      <c r="X51" s="25">
        <v>0</v>
      </c>
      <c r="Y51" s="24">
        <v>0</v>
      </c>
      <c r="Z51" s="26">
        <v>0</v>
      </c>
      <c r="AA51" s="26">
        <v>0</v>
      </c>
      <c r="AB51" s="27">
        <v>0</v>
      </c>
      <c r="AC51" s="26">
        <v>0</v>
      </c>
      <c r="AD51" s="26">
        <v>0</v>
      </c>
      <c r="AE51" s="26">
        <v>0</v>
      </c>
      <c r="AF51" s="27">
        <v>0</v>
      </c>
      <c r="AG51" s="26">
        <v>0</v>
      </c>
      <c r="AH51" s="26">
        <v>0</v>
      </c>
      <c r="AI51" s="26">
        <v>0</v>
      </c>
      <c r="AJ51" s="27">
        <v>0</v>
      </c>
      <c r="AK51" s="26">
        <v>0</v>
      </c>
      <c r="AL51" s="26">
        <v>0</v>
      </c>
      <c r="AM51" s="26"/>
      <c r="AN51" s="27"/>
      <c r="AO51" s="28">
        <v>0</v>
      </c>
      <c r="AP51" s="32">
        <v>0</v>
      </c>
      <c r="AQ51" s="32">
        <v>0</v>
      </c>
      <c r="AR51" s="30">
        <v>0</v>
      </c>
    </row>
    <row r="52" spans="1:44" s="19" customFormat="1" ht="20.149999999999999" customHeight="1">
      <c r="A52" s="20" t="s">
        <v>102</v>
      </c>
      <c r="B52" s="25"/>
      <c r="C52" s="25"/>
      <c r="D52" s="25"/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4">
        <v>0</v>
      </c>
      <c r="L52" s="21">
        <v>0</v>
      </c>
      <c r="M52" s="24">
        <v>0</v>
      </c>
      <c r="N52" s="24">
        <v>0</v>
      </c>
      <c r="O52" s="24">
        <v>0</v>
      </c>
      <c r="P52" s="25">
        <v>0</v>
      </c>
      <c r="Q52" s="24">
        <v>0</v>
      </c>
      <c r="R52" s="24">
        <v>0</v>
      </c>
      <c r="S52" s="24">
        <v>0</v>
      </c>
      <c r="T52" s="25">
        <v>0</v>
      </c>
      <c r="U52" s="24">
        <v>0</v>
      </c>
      <c r="V52" s="24">
        <v>0</v>
      </c>
      <c r="W52" s="24">
        <v>0</v>
      </c>
      <c r="X52" s="25">
        <v>0</v>
      </c>
      <c r="Y52" s="24">
        <v>0</v>
      </c>
      <c r="Z52" s="26">
        <v>5</v>
      </c>
      <c r="AA52" s="26">
        <v>5.5</v>
      </c>
      <c r="AB52" s="27">
        <v>6.6</v>
      </c>
      <c r="AC52" s="26">
        <v>1.2</v>
      </c>
      <c r="AD52" s="26">
        <v>-2.1</v>
      </c>
      <c r="AE52" s="26">
        <v>3.2</v>
      </c>
      <c r="AF52" s="27">
        <v>3.9</v>
      </c>
      <c r="AG52" s="26">
        <v>-5</v>
      </c>
      <c r="AH52" s="26">
        <v>-4</v>
      </c>
      <c r="AI52" s="26">
        <v>-3.5</v>
      </c>
      <c r="AJ52" s="27">
        <v>-1.6</v>
      </c>
      <c r="AK52" s="26">
        <v>-1.1000000000000001</v>
      </c>
      <c r="AL52" s="26">
        <v>0</v>
      </c>
      <c r="AM52" s="33" t="s">
        <v>103</v>
      </c>
      <c r="AN52" s="34" t="s">
        <v>103</v>
      </c>
      <c r="AO52" s="28">
        <v>-1.5</v>
      </c>
      <c r="AP52" s="28">
        <v>0</v>
      </c>
      <c r="AQ52" s="28">
        <v>0</v>
      </c>
      <c r="AR52" s="35">
        <v>0</v>
      </c>
    </row>
    <row r="53" spans="1:44" s="19" customFormat="1" ht="20.149999999999999" customHeight="1">
      <c r="A53" s="20" t="s">
        <v>104</v>
      </c>
      <c r="B53" s="25">
        <v>0</v>
      </c>
      <c r="C53" s="25">
        <v>0</v>
      </c>
      <c r="D53" s="25">
        <v>0</v>
      </c>
      <c r="E53" s="25">
        <v>0</v>
      </c>
      <c r="F53" s="24">
        <v>0</v>
      </c>
      <c r="G53" s="25">
        <v>0</v>
      </c>
      <c r="H53" s="24">
        <v>0</v>
      </c>
      <c r="I53" s="25">
        <v>0</v>
      </c>
      <c r="J53" s="24">
        <v>0</v>
      </c>
      <c r="K53" s="24">
        <v>0</v>
      </c>
      <c r="L53" s="25">
        <v>0</v>
      </c>
      <c r="M53" s="24">
        <v>0</v>
      </c>
      <c r="N53" s="24">
        <v>0</v>
      </c>
      <c r="O53" s="24">
        <v>1.36</v>
      </c>
      <c r="P53" s="25">
        <v>1.3049999999999999</v>
      </c>
      <c r="Q53" s="24">
        <v>0</v>
      </c>
      <c r="R53" s="24">
        <v>1.258</v>
      </c>
      <c r="S53" s="24">
        <v>1.258</v>
      </c>
      <c r="T53" s="25">
        <v>2.706</v>
      </c>
      <c r="U53" s="24">
        <v>0</v>
      </c>
      <c r="V53" s="24">
        <v>2.5150000000000001</v>
      </c>
      <c r="W53" s="24">
        <v>2.5150000000000001</v>
      </c>
      <c r="X53" s="25">
        <v>2.5150000000000001</v>
      </c>
      <c r="Y53" s="24">
        <v>2.5300000000000002</v>
      </c>
      <c r="Z53" s="26">
        <v>2.5</v>
      </c>
      <c r="AA53" s="26">
        <v>2.5</v>
      </c>
      <c r="AB53" s="27">
        <v>2.5</v>
      </c>
      <c r="AC53" s="26">
        <v>0</v>
      </c>
      <c r="AD53" s="26">
        <v>0</v>
      </c>
      <c r="AE53" s="26">
        <v>0</v>
      </c>
      <c r="AF53" s="27">
        <v>0</v>
      </c>
      <c r="AG53" s="26">
        <v>0</v>
      </c>
      <c r="AH53" s="26">
        <v>0</v>
      </c>
      <c r="AI53" s="26">
        <v>0</v>
      </c>
      <c r="AJ53" s="27">
        <v>0</v>
      </c>
      <c r="AK53" s="26">
        <v>0</v>
      </c>
      <c r="AL53" s="26">
        <v>0</v>
      </c>
      <c r="AM53" s="26">
        <v>0</v>
      </c>
      <c r="AN53" s="27">
        <v>0</v>
      </c>
      <c r="AO53" s="28">
        <v>0</v>
      </c>
      <c r="AP53" s="28">
        <v>0</v>
      </c>
      <c r="AQ53" s="28">
        <v>0</v>
      </c>
      <c r="AR53" s="30">
        <v>0</v>
      </c>
    </row>
    <row r="54" spans="1:44" s="19" customFormat="1" ht="20.149999999999999" customHeight="1" thickBot="1">
      <c r="A54" s="20" t="s">
        <v>105</v>
      </c>
      <c r="B54" s="25">
        <v>0</v>
      </c>
      <c r="C54" s="25">
        <v>0</v>
      </c>
      <c r="D54" s="25">
        <v>0</v>
      </c>
      <c r="E54" s="25"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4">
        <v>0</v>
      </c>
      <c r="L54" s="25">
        <v>0</v>
      </c>
      <c r="M54" s="24">
        <v>0</v>
      </c>
      <c r="N54" s="24">
        <v>0</v>
      </c>
      <c r="O54" s="24">
        <v>0</v>
      </c>
      <c r="P54" s="25">
        <v>0</v>
      </c>
      <c r="Q54" s="24">
        <v>0</v>
      </c>
      <c r="R54" s="24">
        <v>0</v>
      </c>
      <c r="S54" s="24">
        <v>0</v>
      </c>
      <c r="T54" s="25">
        <v>0</v>
      </c>
      <c r="U54" s="24">
        <v>0</v>
      </c>
      <c r="V54" s="24">
        <v>0</v>
      </c>
      <c r="W54" s="24">
        <v>0</v>
      </c>
      <c r="X54" s="25">
        <v>0</v>
      </c>
      <c r="Y54" s="24">
        <v>0</v>
      </c>
      <c r="Z54" s="26">
        <v>0</v>
      </c>
      <c r="AA54" s="26">
        <v>0</v>
      </c>
      <c r="AB54" s="27">
        <v>0</v>
      </c>
      <c r="AC54" s="26">
        <v>0</v>
      </c>
      <c r="AD54" s="26">
        <v>0</v>
      </c>
      <c r="AE54" s="26">
        <v>0</v>
      </c>
      <c r="AF54" s="27">
        <v>0</v>
      </c>
      <c r="AG54" s="26">
        <v>0</v>
      </c>
      <c r="AH54" s="26">
        <v>1</v>
      </c>
      <c r="AI54" s="26">
        <v>1</v>
      </c>
      <c r="AJ54" s="27">
        <v>3.5</v>
      </c>
      <c r="AK54" s="26">
        <v>1.2</v>
      </c>
      <c r="AL54" s="26">
        <v>-0.5</v>
      </c>
      <c r="AM54" s="26">
        <v>5.9</v>
      </c>
      <c r="AN54" s="27">
        <v>6.4</v>
      </c>
      <c r="AO54" s="28">
        <v>1.1000000000000001</v>
      </c>
      <c r="AP54" s="28">
        <v>-0.9</v>
      </c>
      <c r="AQ54" s="28">
        <v>-5.9</v>
      </c>
      <c r="AR54" s="30">
        <v>1.2</v>
      </c>
    </row>
    <row r="55" spans="1:44" s="19" customFormat="1" ht="20.149999999999999" customHeight="1" thickBot="1">
      <c r="A55" s="12" t="s">
        <v>106</v>
      </c>
      <c r="B55" s="13">
        <f t="shared" ref="B55:AL55" si="3">SUM(B35:B54)</f>
        <v>-29.332999999999998</v>
      </c>
      <c r="C55" s="13">
        <f t="shared" si="3"/>
        <v>-1.6229999999999993</v>
      </c>
      <c r="D55" s="13">
        <f t="shared" si="3"/>
        <v>-38.763999999999989</v>
      </c>
      <c r="E55" s="13">
        <f t="shared" si="3"/>
        <v>-54.358000000000004</v>
      </c>
      <c r="F55" s="14">
        <f t="shared" si="3"/>
        <v>-28.853999999999999</v>
      </c>
      <c r="G55" s="13">
        <f t="shared" si="3"/>
        <v>-55.495000000000005</v>
      </c>
      <c r="H55" s="14">
        <f t="shared" si="3"/>
        <v>-16.022000000000002</v>
      </c>
      <c r="I55" s="13">
        <f t="shared" si="3"/>
        <v>-61.483000000000004</v>
      </c>
      <c r="J55" s="14">
        <f t="shared" si="3"/>
        <v>-55.653999999999996</v>
      </c>
      <c r="K55" s="14">
        <f t="shared" si="3"/>
        <v>-74.115000000000009</v>
      </c>
      <c r="L55" s="13">
        <f t="shared" si="3"/>
        <v>-77.418999999999997</v>
      </c>
      <c r="M55" s="15">
        <f t="shared" si="3"/>
        <v>-11.597000000000001</v>
      </c>
      <c r="N55" s="15">
        <f t="shared" si="3"/>
        <v>-2357.0949999999998</v>
      </c>
      <c r="O55" s="15">
        <f t="shared" si="3"/>
        <v>-2376.8019999999997</v>
      </c>
      <c r="P55" s="16">
        <f t="shared" si="3"/>
        <v>-2426.7510000000002</v>
      </c>
      <c r="Q55" s="15">
        <f t="shared" si="3"/>
        <v>-24.143000000000004</v>
      </c>
      <c r="R55" s="15">
        <f t="shared" si="3"/>
        <v>-83.230000000000018</v>
      </c>
      <c r="S55" s="15">
        <f t="shared" si="3"/>
        <v>-107.08400000000002</v>
      </c>
      <c r="T55" s="16">
        <f t="shared" si="3"/>
        <v>-133.43099999999998</v>
      </c>
      <c r="U55" s="15">
        <f t="shared" si="3"/>
        <v>-34.882999999999996</v>
      </c>
      <c r="V55" s="15">
        <f t="shared" si="3"/>
        <v>-58.354000000000006</v>
      </c>
      <c r="W55" s="15">
        <f t="shared" si="3"/>
        <v>-110.15100000000002</v>
      </c>
      <c r="X55" s="16">
        <f t="shared" si="3"/>
        <v>-133.83700000000002</v>
      </c>
      <c r="Y55" s="15">
        <f t="shared" si="3"/>
        <v>-36.552999999999997</v>
      </c>
      <c r="Z55" s="17">
        <f t="shared" si="3"/>
        <v>1394.1000000000001</v>
      </c>
      <c r="AA55" s="17">
        <f t="shared" si="3"/>
        <v>1042.3</v>
      </c>
      <c r="AB55" s="18">
        <f t="shared" si="3"/>
        <v>972.80000000000007</v>
      </c>
      <c r="AC55" s="17">
        <f t="shared" si="3"/>
        <v>-208.2</v>
      </c>
      <c r="AD55" s="17">
        <f t="shared" si="3"/>
        <v>-347.59999999999997</v>
      </c>
      <c r="AE55" s="17">
        <f t="shared" si="3"/>
        <v>-576.29999999999995</v>
      </c>
      <c r="AF55" s="18">
        <f t="shared" si="3"/>
        <v>-726.60000000000014</v>
      </c>
      <c r="AG55" s="17">
        <f t="shared" si="3"/>
        <v>-24.899999999999988</v>
      </c>
      <c r="AH55" s="17">
        <f t="shared" si="3"/>
        <v>-541.09999999999991</v>
      </c>
      <c r="AI55" s="17">
        <f t="shared" si="3"/>
        <v>-815.19999999999993</v>
      </c>
      <c r="AJ55" s="18">
        <f t="shared" si="3"/>
        <v>-1003.4</v>
      </c>
      <c r="AK55" s="17">
        <f t="shared" si="3"/>
        <v>-159.20000000000002</v>
      </c>
      <c r="AL55" s="17">
        <f t="shared" si="3"/>
        <v>-367.5</v>
      </c>
      <c r="AM55" s="17">
        <f t="shared" ref="AM55:AN55" si="4">SUM(AM35:AM54)</f>
        <v>-657.20000000000016</v>
      </c>
      <c r="AN55" s="18">
        <f t="shared" si="4"/>
        <v>-1573.2999999999997</v>
      </c>
      <c r="AO55" s="43">
        <f>SUM(AO35:AO54)</f>
        <v>-255.4</v>
      </c>
      <c r="AP55" s="43">
        <f>SUM(AP35:AP54)</f>
        <v>-637.70000000000005</v>
      </c>
      <c r="AQ55" s="43">
        <f>SUM(AQ35:AQ54)</f>
        <v>-1197.3000000000002</v>
      </c>
      <c r="AR55" s="43">
        <f>SUM(AR35:AR54)</f>
        <v>-1835.5</v>
      </c>
    </row>
    <row r="56" spans="1:44" s="19" customFormat="1" ht="20.149999999999999" customHeight="1">
      <c r="A56" s="20" t="s">
        <v>107</v>
      </c>
      <c r="B56" s="21"/>
      <c r="C56" s="21">
        <v>10</v>
      </c>
      <c r="D56" s="25">
        <v>0</v>
      </c>
      <c r="E56" s="21">
        <v>0.23300000000000001</v>
      </c>
      <c r="F56" s="24">
        <v>0</v>
      </c>
      <c r="G56" s="25">
        <v>0</v>
      </c>
      <c r="H56" s="24">
        <v>0</v>
      </c>
      <c r="I56" s="25">
        <v>0</v>
      </c>
      <c r="J56" s="24">
        <v>0</v>
      </c>
      <c r="K56" s="24">
        <v>0</v>
      </c>
      <c r="L56" s="25">
        <v>0</v>
      </c>
      <c r="M56" s="24">
        <v>0</v>
      </c>
      <c r="N56" s="24">
        <v>0</v>
      </c>
      <c r="O56" s="24">
        <v>0</v>
      </c>
      <c r="P56" s="25">
        <v>0</v>
      </c>
      <c r="Q56" s="24">
        <v>0</v>
      </c>
      <c r="R56" s="24">
        <v>0</v>
      </c>
      <c r="S56" s="24">
        <v>0</v>
      </c>
      <c r="T56" s="25">
        <v>0</v>
      </c>
      <c r="U56" s="24">
        <v>0</v>
      </c>
      <c r="V56" s="24">
        <v>0</v>
      </c>
      <c r="W56" s="24">
        <v>0</v>
      </c>
      <c r="X56" s="25">
        <v>0</v>
      </c>
      <c r="Y56" s="24">
        <v>0</v>
      </c>
      <c r="Z56" s="26">
        <v>0</v>
      </c>
      <c r="AA56" s="26">
        <v>0</v>
      </c>
      <c r="AB56" s="27">
        <v>0</v>
      </c>
      <c r="AC56" s="26">
        <v>0</v>
      </c>
      <c r="AD56" s="26">
        <v>0</v>
      </c>
      <c r="AE56" s="26">
        <v>0</v>
      </c>
      <c r="AF56" s="27">
        <v>0</v>
      </c>
      <c r="AG56" s="26">
        <v>0</v>
      </c>
      <c r="AH56" s="26">
        <v>0</v>
      </c>
      <c r="AI56" s="26">
        <v>0</v>
      </c>
      <c r="AJ56" s="27">
        <v>0</v>
      </c>
      <c r="AK56" s="26">
        <v>0</v>
      </c>
      <c r="AL56" s="26">
        <v>0</v>
      </c>
      <c r="AM56" s="26">
        <v>0</v>
      </c>
      <c r="AN56" s="27">
        <v>0</v>
      </c>
      <c r="AO56" s="28">
        <v>0</v>
      </c>
      <c r="AP56" s="28">
        <v>0</v>
      </c>
      <c r="AQ56" s="28">
        <v>0</v>
      </c>
      <c r="AR56" s="29">
        <v>0</v>
      </c>
    </row>
    <row r="57" spans="1:44" s="19" customFormat="1" ht="20.149999999999999" customHeight="1">
      <c r="A57" s="20" t="s">
        <v>108</v>
      </c>
      <c r="B57" s="25">
        <v>0</v>
      </c>
      <c r="C57" s="25">
        <v>0</v>
      </c>
      <c r="D57" s="25">
        <v>0</v>
      </c>
      <c r="E57" s="25">
        <v>0</v>
      </c>
      <c r="F57" s="24">
        <v>0</v>
      </c>
      <c r="G57" s="38">
        <v>7.2229999999999999</v>
      </c>
      <c r="H57" s="24">
        <v>0</v>
      </c>
      <c r="I57" s="25">
        <v>0</v>
      </c>
      <c r="J57" s="24">
        <v>0</v>
      </c>
      <c r="K57" s="24">
        <v>0</v>
      </c>
      <c r="L57" s="25">
        <v>0</v>
      </c>
      <c r="M57" s="24">
        <v>0</v>
      </c>
      <c r="N57" s="24">
        <v>0</v>
      </c>
      <c r="O57" s="24">
        <v>0</v>
      </c>
      <c r="P57" s="25">
        <v>0</v>
      </c>
      <c r="Q57" s="24">
        <v>0</v>
      </c>
      <c r="R57" s="24">
        <v>0</v>
      </c>
      <c r="S57" s="24">
        <v>0</v>
      </c>
      <c r="T57" s="25">
        <v>0</v>
      </c>
      <c r="U57" s="24">
        <v>0</v>
      </c>
      <c r="V57" s="24">
        <v>0</v>
      </c>
      <c r="W57" s="24">
        <v>0</v>
      </c>
      <c r="X57" s="25">
        <v>0</v>
      </c>
      <c r="Y57" s="24">
        <v>0</v>
      </c>
      <c r="Z57" s="26">
        <v>0</v>
      </c>
      <c r="AA57" s="26">
        <v>0</v>
      </c>
      <c r="AB57" s="27">
        <v>0</v>
      </c>
      <c r="AC57" s="26">
        <v>0</v>
      </c>
      <c r="AD57" s="26">
        <v>0</v>
      </c>
      <c r="AE57" s="26">
        <v>0</v>
      </c>
      <c r="AF57" s="27">
        <v>0</v>
      </c>
      <c r="AG57" s="26">
        <v>0</v>
      </c>
      <c r="AH57" s="26">
        <v>0</v>
      </c>
      <c r="AI57" s="26">
        <v>0</v>
      </c>
      <c r="AJ57" s="27">
        <v>0</v>
      </c>
      <c r="AK57" s="26">
        <v>0</v>
      </c>
      <c r="AL57" s="26">
        <v>0</v>
      </c>
      <c r="AM57" s="26">
        <v>0</v>
      </c>
      <c r="AN57" s="27">
        <v>0</v>
      </c>
      <c r="AO57" s="28">
        <v>0</v>
      </c>
      <c r="AP57" s="28">
        <v>0</v>
      </c>
      <c r="AQ57" s="28">
        <v>0</v>
      </c>
      <c r="AR57" s="30">
        <v>0</v>
      </c>
    </row>
    <row r="58" spans="1:44" s="19" customFormat="1" ht="20.149999999999999" customHeight="1">
      <c r="A58" s="20" t="s">
        <v>109</v>
      </c>
      <c r="B58" s="25">
        <v>0</v>
      </c>
      <c r="C58" s="21">
        <v>1.8</v>
      </c>
      <c r="D58" s="21">
        <v>65.683999999999997</v>
      </c>
      <c r="E58" s="38">
        <v>191.83</v>
      </c>
      <c r="F58" s="24">
        <v>0</v>
      </c>
      <c r="G58" s="25">
        <v>0</v>
      </c>
      <c r="H58" s="24">
        <v>0</v>
      </c>
      <c r="I58" s="25">
        <v>0</v>
      </c>
      <c r="J58" s="23">
        <v>4.2919999999999998</v>
      </c>
      <c r="K58" s="24">
        <v>0</v>
      </c>
      <c r="L58" s="25">
        <v>0</v>
      </c>
      <c r="M58" s="24">
        <v>0</v>
      </c>
      <c r="N58" s="23">
        <v>2800</v>
      </c>
      <c r="O58" s="23">
        <v>2800</v>
      </c>
      <c r="P58" s="21">
        <v>2800</v>
      </c>
      <c r="Q58" s="24">
        <v>0</v>
      </c>
      <c r="R58" s="24">
        <v>0</v>
      </c>
      <c r="S58" s="24">
        <v>0</v>
      </c>
      <c r="T58" s="25">
        <v>0</v>
      </c>
      <c r="U58" s="24">
        <v>0</v>
      </c>
      <c r="V58" s="24">
        <v>0</v>
      </c>
      <c r="W58" s="24">
        <v>0</v>
      </c>
      <c r="X58" s="25">
        <v>0</v>
      </c>
      <c r="Y58" s="24">
        <v>0</v>
      </c>
      <c r="Z58" s="26">
        <v>2800</v>
      </c>
      <c r="AA58" s="26">
        <v>2800</v>
      </c>
      <c r="AB58" s="27">
        <v>2800</v>
      </c>
      <c r="AC58" s="26">
        <v>50</v>
      </c>
      <c r="AD58" s="26">
        <v>120</v>
      </c>
      <c r="AE58" s="26">
        <v>6820</v>
      </c>
      <c r="AF58" s="27">
        <v>6820</v>
      </c>
      <c r="AG58" s="26">
        <v>5500</v>
      </c>
      <c r="AH58" s="26">
        <v>5500</v>
      </c>
      <c r="AI58" s="26">
        <v>5500</v>
      </c>
      <c r="AJ58" s="27">
        <v>5500</v>
      </c>
      <c r="AK58" s="26">
        <v>0</v>
      </c>
      <c r="AL58" s="26">
        <v>600</v>
      </c>
      <c r="AM58" s="26">
        <v>600</v>
      </c>
      <c r="AN58" s="27">
        <v>1200</v>
      </c>
      <c r="AO58" s="28">
        <v>0</v>
      </c>
      <c r="AP58" s="28">
        <v>18.100000000000001</v>
      </c>
      <c r="AQ58" s="28">
        <v>635.29999999999995</v>
      </c>
      <c r="AR58" s="30">
        <v>635.29999999999995</v>
      </c>
    </row>
    <row r="59" spans="1:44" s="19" customFormat="1" ht="20.149999999999999" customHeight="1">
      <c r="A59" s="20" t="s">
        <v>110</v>
      </c>
      <c r="B59" s="21"/>
      <c r="C59" s="21"/>
      <c r="D59" s="21"/>
      <c r="E59" s="25">
        <v>0</v>
      </c>
      <c r="F59" s="24">
        <v>0</v>
      </c>
      <c r="G59" s="25">
        <v>0</v>
      </c>
      <c r="H59" s="24">
        <v>0</v>
      </c>
      <c r="I59" s="25">
        <v>0</v>
      </c>
      <c r="J59" s="24">
        <v>0</v>
      </c>
      <c r="K59" s="24">
        <v>0</v>
      </c>
      <c r="L59" s="25">
        <v>0</v>
      </c>
      <c r="M59" s="24">
        <v>0</v>
      </c>
      <c r="N59" s="23">
        <v>1372.2450000000001</v>
      </c>
      <c r="O59" s="23">
        <v>1372.2450000000001</v>
      </c>
      <c r="P59" s="21">
        <v>1372.2450000000001</v>
      </c>
      <c r="Q59" s="24">
        <v>0</v>
      </c>
      <c r="R59" s="24">
        <v>0</v>
      </c>
      <c r="S59" s="24">
        <v>0</v>
      </c>
      <c r="T59" s="25">
        <v>0</v>
      </c>
      <c r="U59" s="24">
        <v>0</v>
      </c>
      <c r="V59" s="24">
        <v>0</v>
      </c>
      <c r="W59" s="24">
        <v>0</v>
      </c>
      <c r="X59" s="25">
        <v>0</v>
      </c>
      <c r="Y59" s="24">
        <v>0</v>
      </c>
      <c r="Z59" s="26">
        <v>-2275.9</v>
      </c>
      <c r="AA59" s="26">
        <v>-2275.9</v>
      </c>
      <c r="AB59" s="27">
        <v>-2275.9</v>
      </c>
      <c r="AC59" s="26">
        <v>0</v>
      </c>
      <c r="AD59" s="26">
        <v>0</v>
      </c>
      <c r="AE59" s="26">
        <v>1000</v>
      </c>
      <c r="AF59" s="27">
        <v>1000</v>
      </c>
      <c r="AG59" s="26">
        <v>-4483.8</v>
      </c>
      <c r="AH59" s="26">
        <v>-4483.8</v>
      </c>
      <c r="AI59" s="26">
        <v>-4483.8</v>
      </c>
      <c r="AJ59" s="27">
        <v>-4484</v>
      </c>
      <c r="AK59" s="26">
        <v>0</v>
      </c>
      <c r="AL59" s="26">
        <v>-886.7</v>
      </c>
      <c r="AM59" s="26">
        <v>-886.7</v>
      </c>
      <c r="AN59" s="27">
        <v>-886.7</v>
      </c>
      <c r="AO59" s="28">
        <v>0</v>
      </c>
      <c r="AP59" s="28">
        <v>0</v>
      </c>
      <c r="AQ59" s="28">
        <v>0</v>
      </c>
      <c r="AR59" s="30">
        <v>0</v>
      </c>
    </row>
    <row r="60" spans="1:44" s="19" customFormat="1" ht="20.149999999999999" customHeight="1">
      <c r="A60" s="20" t="s">
        <v>111</v>
      </c>
      <c r="B60" s="25">
        <v>0</v>
      </c>
      <c r="C60" s="25">
        <v>0</v>
      </c>
      <c r="D60" s="21">
        <v>-49.012</v>
      </c>
      <c r="E60" s="38">
        <v>-193.23500000000001</v>
      </c>
      <c r="F60" s="22">
        <v>-50.904000000000003</v>
      </c>
      <c r="G60" s="38">
        <v>-107.928</v>
      </c>
      <c r="H60" s="22">
        <v>-31.518000000000001</v>
      </c>
      <c r="I60" s="39">
        <v>-63.035000000000004</v>
      </c>
      <c r="J60" s="23">
        <v>-31.518000000000001</v>
      </c>
      <c r="K60" s="23">
        <v>-47.277000000000001</v>
      </c>
      <c r="L60" s="21">
        <v>-47.277000000000001</v>
      </c>
      <c r="M60" s="24">
        <v>0</v>
      </c>
      <c r="N60" s="23">
        <v>-1449.5940000000001</v>
      </c>
      <c r="O60" s="23">
        <v>-1491.2440000000001</v>
      </c>
      <c r="P60" s="21">
        <v>-1538.8440000000001</v>
      </c>
      <c r="Q60" s="24">
        <v>-26.754999999999999</v>
      </c>
      <c r="R60" s="24">
        <v>-155.76300000000001</v>
      </c>
      <c r="S60" s="24">
        <v>-397.57499999999999</v>
      </c>
      <c r="T60" s="25">
        <v>-453.32400000000001</v>
      </c>
      <c r="U60" s="24">
        <v>-49.813000000000002</v>
      </c>
      <c r="V60" s="24">
        <v>-192.59</v>
      </c>
      <c r="W60" s="24">
        <v>-366.16200000000003</v>
      </c>
      <c r="X60" s="25">
        <v>-431.11700000000002</v>
      </c>
      <c r="Y60" s="24">
        <v>-37.393999999999998</v>
      </c>
      <c r="Z60" s="26">
        <v>-547.1</v>
      </c>
      <c r="AA60" s="26">
        <v>-747.1</v>
      </c>
      <c r="AB60" s="27">
        <v>-1087.0999999999999</v>
      </c>
      <c r="AC60" s="26">
        <v>-157</v>
      </c>
      <c r="AD60" s="26">
        <v>-954.2</v>
      </c>
      <c r="AE60" s="26">
        <v>-9222.2000000000007</v>
      </c>
      <c r="AF60" s="27">
        <v>-9222.2000000000007</v>
      </c>
      <c r="AG60" s="26">
        <v>-916.1</v>
      </c>
      <c r="AH60" s="26">
        <v>-1498.9</v>
      </c>
      <c r="AI60" s="26">
        <v>-1706.9</v>
      </c>
      <c r="AJ60" s="27">
        <v>-1940.9</v>
      </c>
      <c r="AK60" s="26">
        <v>-234</v>
      </c>
      <c r="AL60" s="26">
        <v>-568</v>
      </c>
      <c r="AM60" s="26">
        <v>-802</v>
      </c>
      <c r="AN60" s="27">
        <v>-1162.5</v>
      </c>
      <c r="AO60" s="28">
        <v>-550</v>
      </c>
      <c r="AP60" s="28">
        <v>-652</v>
      </c>
      <c r="AQ60" s="28">
        <v>-1077.8</v>
      </c>
      <c r="AR60" s="30">
        <v>-1282.2</v>
      </c>
    </row>
    <row r="61" spans="1:44" s="19" customFormat="1" ht="20.149999999999999" customHeight="1">
      <c r="A61" s="37" t="s">
        <v>112</v>
      </c>
      <c r="B61" s="21">
        <v>-16.931000000000001</v>
      </c>
      <c r="C61" s="21">
        <v>-18.808</v>
      </c>
      <c r="D61" s="21">
        <v>-13.196999999999999</v>
      </c>
      <c r="E61" s="38">
        <v>-11.68</v>
      </c>
      <c r="F61" s="22">
        <v>-8.1460000000000008</v>
      </c>
      <c r="G61" s="38">
        <v>-13.532999999999999</v>
      </c>
      <c r="H61" s="22">
        <v>-2.6960000000000002</v>
      </c>
      <c r="I61" s="39">
        <v>-4.2119999999999997</v>
      </c>
      <c r="J61" s="23">
        <v>-0.871</v>
      </c>
      <c r="K61" s="23">
        <v>-1.4590000000000001</v>
      </c>
      <c r="L61" s="21">
        <v>-2.198</v>
      </c>
      <c r="M61" s="24">
        <v>-1.052</v>
      </c>
      <c r="N61" s="24">
        <v>-166.23099999999999</v>
      </c>
      <c r="O61" s="24">
        <v>-197.869</v>
      </c>
      <c r="P61" s="25">
        <v>-289.899</v>
      </c>
      <c r="Q61" s="24">
        <v>-26.132999999999999</v>
      </c>
      <c r="R61" s="24">
        <f>(-103258-821)*0.001</f>
        <v>-104.07900000000001</v>
      </c>
      <c r="S61" s="24">
        <f>(-125824-2250)*0.001</f>
        <v>-128.07400000000001</v>
      </c>
      <c r="T61" s="25">
        <f>(-195934-3683)*0.001</f>
        <v>-199.61699999999999</v>
      </c>
      <c r="U61" s="24">
        <f>(-15811-1035)*0.001</f>
        <v>-16.846</v>
      </c>
      <c r="V61" s="24">
        <f>(-84439-1241)*0.001</f>
        <v>-85.68</v>
      </c>
      <c r="W61" s="24">
        <f>(-96215-1689)*0.001</f>
        <v>-97.903999999999996</v>
      </c>
      <c r="X61" s="25">
        <v>-165.017</v>
      </c>
      <c r="Y61" s="24">
        <v>-9.0950000000000006</v>
      </c>
      <c r="Z61" s="26">
        <v>-348.3</v>
      </c>
      <c r="AA61" s="26">
        <v>-733.5</v>
      </c>
      <c r="AB61" s="27">
        <v>-872.2</v>
      </c>
      <c r="AC61" s="26">
        <v>-357.9</v>
      </c>
      <c r="AD61" s="26">
        <v>-472.3</v>
      </c>
      <c r="AE61" s="26">
        <v>-804.1</v>
      </c>
      <c r="AF61" s="27">
        <v>-978.9</v>
      </c>
      <c r="AG61" s="26">
        <v>-383.2</v>
      </c>
      <c r="AH61" s="26">
        <v>-507.9</v>
      </c>
      <c r="AI61" s="26">
        <v>-631.70000000000005</v>
      </c>
      <c r="AJ61" s="27">
        <v>-729.6</v>
      </c>
      <c r="AK61" s="26">
        <v>-112.5</v>
      </c>
      <c r="AL61" s="26">
        <v>-206</v>
      </c>
      <c r="AM61" s="26">
        <v>-319.60000000000002</v>
      </c>
      <c r="AN61" s="27">
        <v>-409.9</v>
      </c>
      <c r="AO61" s="28">
        <v>-138</v>
      </c>
      <c r="AP61" s="28">
        <v>-230.9</v>
      </c>
      <c r="AQ61" s="28">
        <v>-342.8</v>
      </c>
      <c r="AR61" s="30">
        <v>-419</v>
      </c>
    </row>
    <row r="62" spans="1:44" s="19" customFormat="1" ht="20.149999999999999" customHeight="1">
      <c r="A62" s="20" t="s">
        <v>113</v>
      </c>
      <c r="B62" s="21"/>
      <c r="C62" s="21"/>
      <c r="D62" s="21"/>
      <c r="E62" s="21"/>
      <c r="F62" s="22"/>
      <c r="G62" s="38"/>
      <c r="H62" s="22"/>
      <c r="I62" s="39"/>
      <c r="J62" s="23"/>
      <c r="K62" s="23"/>
      <c r="L62" s="21"/>
      <c r="M62" s="24"/>
      <c r="N62" s="24"/>
      <c r="O62" s="24"/>
      <c r="P62" s="25"/>
      <c r="Q62" s="24"/>
      <c r="R62" s="24"/>
      <c r="S62" s="24"/>
      <c r="T62" s="25"/>
      <c r="U62" s="24"/>
      <c r="V62" s="24"/>
      <c r="W62" s="24"/>
      <c r="X62" s="25"/>
      <c r="Y62" s="24"/>
      <c r="Z62" s="26"/>
      <c r="AA62" s="26"/>
      <c r="AB62" s="27"/>
      <c r="AC62" s="26"/>
      <c r="AD62" s="26"/>
      <c r="AE62" s="26"/>
      <c r="AF62" s="27"/>
      <c r="AG62" s="26">
        <v>-262.10000000000002</v>
      </c>
      <c r="AH62" s="26">
        <v>-262.10000000000002</v>
      </c>
      <c r="AI62" s="26">
        <v>-262.10000000000002</v>
      </c>
      <c r="AJ62" s="27">
        <v>-262.10000000000002</v>
      </c>
      <c r="AK62" s="26">
        <v>0</v>
      </c>
      <c r="AL62" s="26">
        <v>-58.7</v>
      </c>
      <c r="AM62" s="26">
        <v>-58.7</v>
      </c>
      <c r="AN62" s="27">
        <v>-58.7</v>
      </c>
      <c r="AO62" s="28">
        <v>0</v>
      </c>
      <c r="AP62" s="28">
        <v>0</v>
      </c>
      <c r="AQ62" s="28">
        <v>0</v>
      </c>
      <c r="AR62" s="30">
        <v>0</v>
      </c>
    </row>
    <row r="63" spans="1:44" s="19" customFormat="1" ht="20.149999999999999" customHeight="1">
      <c r="A63" s="20" t="s">
        <v>114</v>
      </c>
      <c r="B63" s="25">
        <v>0</v>
      </c>
      <c r="C63" s="25">
        <v>0</v>
      </c>
      <c r="D63" s="25">
        <v>0</v>
      </c>
      <c r="E63" s="25">
        <v>0</v>
      </c>
      <c r="F63" s="24">
        <v>0</v>
      </c>
      <c r="G63" s="38">
        <v>-37.564999999999998</v>
      </c>
      <c r="H63" s="22">
        <v>-131.125</v>
      </c>
      <c r="I63" s="39">
        <v>-201.244</v>
      </c>
      <c r="J63" s="24">
        <v>0</v>
      </c>
      <c r="K63" s="23">
        <v>-101.96300000000001</v>
      </c>
      <c r="L63" s="21">
        <v>-152.94499999999999</v>
      </c>
      <c r="M63" s="24">
        <v>0</v>
      </c>
      <c r="N63" s="24">
        <v>0</v>
      </c>
      <c r="O63" s="24">
        <v>0</v>
      </c>
      <c r="P63" s="25">
        <v>0</v>
      </c>
      <c r="Q63" s="24">
        <v>0</v>
      </c>
      <c r="R63" s="24">
        <v>0</v>
      </c>
      <c r="S63" s="24">
        <v>0</v>
      </c>
      <c r="T63" s="25">
        <v>0</v>
      </c>
      <c r="U63" s="24">
        <v>0</v>
      </c>
      <c r="V63" s="24">
        <v>0</v>
      </c>
      <c r="W63" s="24">
        <v>0</v>
      </c>
      <c r="X63" s="25">
        <v>0</v>
      </c>
      <c r="Y63" s="24">
        <v>0</v>
      </c>
      <c r="Z63" s="26">
        <v>-102.9</v>
      </c>
      <c r="AA63" s="26">
        <v>-102.9</v>
      </c>
      <c r="AB63" s="27">
        <v>-102.9</v>
      </c>
      <c r="AC63" s="26">
        <v>0</v>
      </c>
      <c r="AD63" s="26">
        <v>0</v>
      </c>
      <c r="AE63" s="26">
        <v>0</v>
      </c>
      <c r="AF63" s="27">
        <v>0</v>
      </c>
      <c r="AG63" s="26">
        <v>0</v>
      </c>
      <c r="AH63" s="26">
        <v>0</v>
      </c>
      <c r="AI63" s="26">
        <v>0</v>
      </c>
      <c r="AJ63" s="27">
        <v>0</v>
      </c>
      <c r="AK63" s="26">
        <v>0</v>
      </c>
      <c r="AL63" s="26">
        <v>0</v>
      </c>
      <c r="AM63" s="26">
        <v>-204.7</v>
      </c>
      <c r="AN63" s="27">
        <v>-204.7</v>
      </c>
      <c r="AO63" s="31">
        <v>0</v>
      </c>
      <c r="AP63" s="31">
        <v>0</v>
      </c>
      <c r="AQ63" s="31">
        <v>0</v>
      </c>
      <c r="AR63" s="30">
        <v>0</v>
      </c>
    </row>
    <row r="64" spans="1:44" s="19" customFormat="1" ht="20.149999999999999" customHeight="1">
      <c r="A64" s="20" t="s">
        <v>115</v>
      </c>
      <c r="B64" s="25">
        <v>0</v>
      </c>
      <c r="C64" s="25">
        <v>0</v>
      </c>
      <c r="D64" s="25">
        <v>0</v>
      </c>
      <c r="E64" s="25">
        <v>0</v>
      </c>
      <c r="F64" s="24">
        <v>0</v>
      </c>
      <c r="G64" s="25">
        <v>0</v>
      </c>
      <c r="H64" s="24">
        <v>0</v>
      </c>
      <c r="I64" s="25">
        <v>0</v>
      </c>
      <c r="J64" s="24">
        <v>0</v>
      </c>
      <c r="K64" s="23">
        <v>71.540999999999997</v>
      </c>
      <c r="L64" s="21">
        <v>18.041</v>
      </c>
      <c r="M64" s="24">
        <v>146.607</v>
      </c>
      <c r="N64" s="24">
        <v>-18.041</v>
      </c>
      <c r="O64" s="24">
        <v>-18.041</v>
      </c>
      <c r="P64" s="25">
        <v>-18.041</v>
      </c>
      <c r="Q64" s="24">
        <v>0</v>
      </c>
      <c r="R64" s="24">
        <v>0</v>
      </c>
      <c r="S64" s="24">
        <v>0</v>
      </c>
      <c r="T64" s="25">
        <v>0</v>
      </c>
      <c r="U64" s="24">
        <v>0</v>
      </c>
      <c r="V64" s="24">
        <v>0</v>
      </c>
      <c r="W64" s="24">
        <v>0</v>
      </c>
      <c r="X64" s="25">
        <v>0</v>
      </c>
      <c r="Y64" s="24">
        <v>0</v>
      </c>
      <c r="Z64" s="26">
        <v>0</v>
      </c>
      <c r="AA64" s="26">
        <v>0</v>
      </c>
      <c r="AB64" s="27">
        <v>0</v>
      </c>
      <c r="AC64" s="26">
        <v>0</v>
      </c>
      <c r="AD64" s="26">
        <v>0</v>
      </c>
      <c r="AE64" s="26">
        <v>0</v>
      </c>
      <c r="AF64" s="27">
        <v>0</v>
      </c>
      <c r="AG64" s="26">
        <v>0</v>
      </c>
      <c r="AH64" s="26">
        <v>0</v>
      </c>
      <c r="AI64" s="26">
        <v>0</v>
      </c>
      <c r="AJ64" s="27">
        <v>0</v>
      </c>
      <c r="AK64" s="26">
        <v>0</v>
      </c>
      <c r="AL64" s="26">
        <v>0</v>
      </c>
      <c r="AM64" s="26">
        <v>0</v>
      </c>
      <c r="AN64" s="27">
        <v>0</v>
      </c>
      <c r="AO64" s="31">
        <v>0</v>
      </c>
      <c r="AP64" s="31">
        <v>0</v>
      </c>
      <c r="AQ64" s="31">
        <v>0</v>
      </c>
      <c r="AR64" s="30">
        <v>0</v>
      </c>
    </row>
    <row r="65" spans="1:44" s="19" customFormat="1" ht="20.149999999999999" customHeight="1">
      <c r="A65" s="20" t="s">
        <v>116</v>
      </c>
      <c r="B65" s="25">
        <v>0</v>
      </c>
      <c r="C65" s="25">
        <v>0</v>
      </c>
      <c r="D65" s="25">
        <v>0</v>
      </c>
      <c r="E65" s="25">
        <v>0</v>
      </c>
      <c r="F65" s="24">
        <v>0</v>
      </c>
      <c r="G65" s="25">
        <v>0</v>
      </c>
      <c r="H65" s="24">
        <v>0</v>
      </c>
      <c r="I65" s="25">
        <v>0</v>
      </c>
      <c r="J65" s="24">
        <v>0</v>
      </c>
      <c r="K65" s="23">
        <v>-4.54</v>
      </c>
      <c r="L65" s="21">
        <v>-7.32</v>
      </c>
      <c r="M65" s="24">
        <v>0</v>
      </c>
      <c r="N65" s="24">
        <v>0</v>
      </c>
      <c r="O65" s="24">
        <v>0</v>
      </c>
      <c r="P65" s="25">
        <v>0</v>
      </c>
      <c r="Q65" s="24">
        <v>0</v>
      </c>
      <c r="R65" s="24">
        <v>0</v>
      </c>
      <c r="S65" s="24">
        <v>0</v>
      </c>
      <c r="T65" s="25">
        <v>0</v>
      </c>
      <c r="U65" s="24">
        <v>0</v>
      </c>
      <c r="V65" s="24">
        <v>0</v>
      </c>
      <c r="W65" s="24">
        <v>0</v>
      </c>
      <c r="X65" s="25">
        <v>0</v>
      </c>
      <c r="Y65" s="24">
        <v>0</v>
      </c>
      <c r="Z65" s="26">
        <v>0</v>
      </c>
      <c r="AA65" s="26">
        <v>0</v>
      </c>
      <c r="AB65" s="27">
        <v>0</v>
      </c>
      <c r="AC65" s="26">
        <v>0</v>
      </c>
      <c r="AD65" s="26">
        <v>0</v>
      </c>
      <c r="AE65" s="26">
        <v>0</v>
      </c>
      <c r="AF65" s="27">
        <v>0</v>
      </c>
      <c r="AG65" s="26">
        <v>0</v>
      </c>
      <c r="AH65" s="26">
        <v>0</v>
      </c>
      <c r="AI65" s="26">
        <v>0</v>
      </c>
      <c r="AJ65" s="27">
        <v>0</v>
      </c>
      <c r="AK65" s="26">
        <v>0</v>
      </c>
      <c r="AL65" s="26">
        <v>0</v>
      </c>
      <c r="AM65" s="26">
        <v>0</v>
      </c>
      <c r="AN65" s="27">
        <v>0</v>
      </c>
      <c r="AO65" s="31">
        <v>0</v>
      </c>
      <c r="AP65" s="31">
        <v>0</v>
      </c>
      <c r="AQ65" s="31">
        <v>0</v>
      </c>
      <c r="AR65" s="30">
        <v>0</v>
      </c>
    </row>
    <row r="66" spans="1:44" s="19" customFormat="1" ht="20.149999999999999" customHeight="1">
      <c r="A66" s="20" t="s">
        <v>117</v>
      </c>
      <c r="B66" s="25">
        <v>0</v>
      </c>
      <c r="C66" s="25">
        <v>0</v>
      </c>
      <c r="D66" s="25">
        <v>0</v>
      </c>
      <c r="E66" s="25">
        <v>0</v>
      </c>
      <c r="F66" s="24">
        <v>0</v>
      </c>
      <c r="G66" s="25">
        <v>0</v>
      </c>
      <c r="H66" s="24">
        <v>0</v>
      </c>
      <c r="I66" s="25">
        <v>0</v>
      </c>
      <c r="J66" s="24">
        <v>0</v>
      </c>
      <c r="K66" s="23">
        <v>0.21299999999999999</v>
      </c>
      <c r="L66" s="21">
        <v>0.79400000000000004</v>
      </c>
      <c r="M66" s="24">
        <v>0.78</v>
      </c>
      <c r="N66" s="24">
        <v>0.82100000000000006</v>
      </c>
      <c r="O66" s="24">
        <v>1.0429999999999999</v>
      </c>
      <c r="P66" s="25">
        <v>2.48</v>
      </c>
      <c r="Q66" s="24">
        <v>0</v>
      </c>
      <c r="R66" s="24">
        <v>0</v>
      </c>
      <c r="S66" s="24">
        <v>0</v>
      </c>
      <c r="T66" s="25">
        <v>0</v>
      </c>
      <c r="U66" s="24">
        <v>0</v>
      </c>
      <c r="V66" s="24">
        <v>0</v>
      </c>
      <c r="W66" s="24">
        <v>0</v>
      </c>
      <c r="X66" s="25">
        <v>0</v>
      </c>
      <c r="Y66" s="24">
        <v>0</v>
      </c>
      <c r="Z66" s="26">
        <v>0</v>
      </c>
      <c r="AA66" s="26">
        <v>0</v>
      </c>
      <c r="AB66" s="27">
        <v>0</v>
      </c>
      <c r="AC66" s="26">
        <v>0</v>
      </c>
      <c r="AD66" s="26">
        <v>0</v>
      </c>
      <c r="AE66" s="26">
        <v>0</v>
      </c>
      <c r="AF66" s="27">
        <v>0</v>
      </c>
      <c r="AG66" s="26">
        <v>0</v>
      </c>
      <c r="AH66" s="26">
        <v>0</v>
      </c>
      <c r="AI66" s="26">
        <v>0</v>
      </c>
      <c r="AJ66" s="27">
        <v>0</v>
      </c>
      <c r="AK66" s="26">
        <v>0</v>
      </c>
      <c r="AL66" s="26">
        <v>0</v>
      </c>
      <c r="AM66" s="26">
        <v>0</v>
      </c>
      <c r="AN66" s="27">
        <v>0</v>
      </c>
      <c r="AO66" s="31">
        <v>0</v>
      </c>
      <c r="AP66" s="31">
        <v>0</v>
      </c>
      <c r="AQ66" s="31">
        <v>0</v>
      </c>
      <c r="AR66" s="30">
        <v>0</v>
      </c>
    </row>
    <row r="67" spans="1:44" s="19" customFormat="1" ht="20.149999999999999" customHeight="1">
      <c r="A67" s="20" t="s">
        <v>118</v>
      </c>
      <c r="B67" s="25"/>
      <c r="C67" s="25"/>
      <c r="D67" s="25"/>
      <c r="E67" s="25"/>
      <c r="F67" s="24"/>
      <c r="G67" s="25"/>
      <c r="H67" s="24"/>
      <c r="I67" s="25"/>
      <c r="J67" s="24"/>
      <c r="K67" s="23"/>
      <c r="L67" s="21"/>
      <c r="M67" s="24"/>
      <c r="N67" s="24"/>
      <c r="O67" s="24"/>
      <c r="P67" s="25"/>
      <c r="Q67" s="24"/>
      <c r="R67" s="24"/>
      <c r="S67" s="24"/>
      <c r="T67" s="25"/>
      <c r="U67" s="24"/>
      <c r="V67" s="24"/>
      <c r="W67" s="24"/>
      <c r="X67" s="25"/>
      <c r="Y67" s="24"/>
      <c r="Z67" s="26"/>
      <c r="AA67" s="26"/>
      <c r="AB67" s="27"/>
      <c r="AC67" s="26"/>
      <c r="AD67" s="26"/>
      <c r="AE67" s="26"/>
      <c r="AF67" s="27"/>
      <c r="AG67" s="26">
        <v>175.4</v>
      </c>
      <c r="AH67" s="26">
        <v>175.4</v>
      </c>
      <c r="AI67" s="26">
        <v>175.4</v>
      </c>
      <c r="AJ67" s="27">
        <v>175.4</v>
      </c>
      <c r="AK67" s="26">
        <v>0</v>
      </c>
      <c r="AL67" s="26">
        <v>0</v>
      </c>
      <c r="AM67" s="26">
        <v>0</v>
      </c>
      <c r="AN67" s="27">
        <v>0</v>
      </c>
      <c r="AO67" s="31">
        <v>0</v>
      </c>
      <c r="AP67" s="31">
        <v>0</v>
      </c>
      <c r="AQ67" s="31">
        <v>0</v>
      </c>
      <c r="AR67" s="30">
        <v>0</v>
      </c>
    </row>
    <row r="68" spans="1:44" s="19" customFormat="1" ht="20.149999999999999" customHeight="1">
      <c r="A68" s="20" t="s">
        <v>119</v>
      </c>
      <c r="B68" s="21">
        <v>-10.983000000000001</v>
      </c>
      <c r="C68" s="21">
        <v>-1.5309999999999999</v>
      </c>
      <c r="D68" s="21">
        <v>-0.23699999999999999</v>
      </c>
      <c r="E68" s="21">
        <v>-0.23700000000000002</v>
      </c>
      <c r="F68" s="22">
        <v>-0.11800000000000001</v>
      </c>
      <c r="G68" s="38">
        <v>-0.23700000000000002</v>
      </c>
      <c r="H68" s="22">
        <v>-0.11800000000000001</v>
      </c>
      <c r="I68" s="39">
        <v>-0.23700000000000002</v>
      </c>
      <c r="J68" s="23">
        <v>-0.193</v>
      </c>
      <c r="K68" s="23">
        <v>-0.63600000000000001</v>
      </c>
      <c r="L68" s="21">
        <v>-0.86399999999999999</v>
      </c>
      <c r="M68" s="24">
        <v>-0.14400000000000002</v>
      </c>
      <c r="N68" s="24">
        <v>-0.26200000000000001</v>
      </c>
      <c r="O68" s="24">
        <v>-0.41200000000000003</v>
      </c>
      <c r="P68" s="25">
        <v>-0.51200000000000001</v>
      </c>
      <c r="Q68" s="24">
        <v>-8.4000000000000005E-2</v>
      </c>
      <c r="R68" s="24">
        <v>-0.16600000000000001</v>
      </c>
      <c r="S68" s="24">
        <v>-0.24299999999999999</v>
      </c>
      <c r="T68" s="25">
        <v>-0.33500000000000002</v>
      </c>
      <c r="U68" s="24">
        <v>-7.8E-2</v>
      </c>
      <c r="V68" s="24">
        <v>-0.16800000000000001</v>
      </c>
      <c r="W68" s="24">
        <v>-0.25600000000000001</v>
      </c>
      <c r="X68" s="25">
        <v>-0.33</v>
      </c>
      <c r="Y68" s="24">
        <v>-6.2E-2</v>
      </c>
      <c r="Z68" s="26">
        <v>-0.3</v>
      </c>
      <c r="AA68" s="26">
        <v>-0.7</v>
      </c>
      <c r="AB68" s="27">
        <v>-0.9</v>
      </c>
      <c r="AC68" s="26">
        <v>-2.5</v>
      </c>
      <c r="AD68" s="26">
        <v>-3.5</v>
      </c>
      <c r="AE68" s="26">
        <v>-4.5</v>
      </c>
      <c r="AF68" s="27">
        <v>-5.6</v>
      </c>
      <c r="AG68" s="26">
        <v>-1.1000000000000001</v>
      </c>
      <c r="AH68" s="26">
        <v>-2.1</v>
      </c>
      <c r="AI68" s="33" t="s">
        <v>120</v>
      </c>
      <c r="AJ68" s="34" t="s">
        <v>120</v>
      </c>
      <c r="AK68" s="33" t="s">
        <v>120</v>
      </c>
      <c r="AL68" s="33" t="s">
        <v>120</v>
      </c>
      <c r="AM68" s="33" t="s">
        <v>120</v>
      </c>
      <c r="AN68" s="34" t="s">
        <v>120</v>
      </c>
      <c r="AO68" s="33" t="s">
        <v>120</v>
      </c>
      <c r="AP68" s="33" t="s">
        <v>120</v>
      </c>
      <c r="AQ68" s="33" t="s">
        <v>120</v>
      </c>
      <c r="AR68" s="35" t="s">
        <v>120</v>
      </c>
    </row>
    <row r="69" spans="1:44" s="19" customFormat="1" ht="20.149999999999999" customHeight="1">
      <c r="A69" s="20" t="s">
        <v>121</v>
      </c>
      <c r="B69" s="21"/>
      <c r="C69" s="21"/>
      <c r="D69" s="21"/>
      <c r="E69" s="21"/>
      <c r="F69" s="22"/>
      <c r="G69" s="38"/>
      <c r="H69" s="22"/>
      <c r="I69" s="39"/>
      <c r="J69" s="23"/>
      <c r="K69" s="23"/>
      <c r="L69" s="21"/>
      <c r="M69" s="24"/>
      <c r="N69" s="24"/>
      <c r="O69" s="24"/>
      <c r="P69" s="25"/>
      <c r="Q69" s="24"/>
      <c r="R69" s="24"/>
      <c r="S69" s="24"/>
      <c r="T69" s="25"/>
      <c r="U69" s="24"/>
      <c r="V69" s="24"/>
      <c r="W69" s="24"/>
      <c r="X69" s="25"/>
      <c r="Y69" s="24"/>
      <c r="Z69" s="26"/>
      <c r="AA69" s="26"/>
      <c r="AB69" s="27"/>
      <c r="AC69" s="26"/>
      <c r="AD69" s="26"/>
      <c r="AE69" s="26"/>
      <c r="AF69" s="27"/>
      <c r="AG69" s="26"/>
      <c r="AH69" s="26">
        <v>-323.60000000000002</v>
      </c>
      <c r="AI69" s="26">
        <v>-323.60000000000002</v>
      </c>
      <c r="AJ69" s="47">
        <v>-323.60000000000002</v>
      </c>
      <c r="AK69" s="33">
        <v>0</v>
      </c>
      <c r="AL69" s="33">
        <v>0</v>
      </c>
      <c r="AM69" s="33">
        <v>0</v>
      </c>
      <c r="AN69" s="47">
        <v>0</v>
      </c>
      <c r="AO69" s="31">
        <v>0</v>
      </c>
      <c r="AP69" s="31">
        <v>0</v>
      </c>
      <c r="AQ69" s="31">
        <v>0</v>
      </c>
      <c r="AR69" s="48">
        <v>0</v>
      </c>
    </row>
    <row r="70" spans="1:44" s="19" customFormat="1" ht="20.149999999999999" customHeight="1">
      <c r="A70" s="20" t="s">
        <v>122</v>
      </c>
      <c r="B70" s="25">
        <v>0</v>
      </c>
      <c r="C70" s="25">
        <v>0</v>
      </c>
      <c r="D70" s="21">
        <v>-0.16400000000000001</v>
      </c>
      <c r="E70" s="21">
        <v>-2.5779999999999998</v>
      </c>
      <c r="F70" s="22">
        <v>-9.09</v>
      </c>
      <c r="G70" s="38">
        <v>-13.35</v>
      </c>
      <c r="H70" s="24">
        <v>0</v>
      </c>
      <c r="I70" s="39">
        <v>-9.8000000000000004E-2</v>
      </c>
      <c r="J70" s="24">
        <v>0</v>
      </c>
      <c r="K70" s="24">
        <v>0</v>
      </c>
      <c r="L70" s="25">
        <v>0</v>
      </c>
      <c r="M70" s="24">
        <v>0</v>
      </c>
      <c r="N70" s="24">
        <v>0</v>
      </c>
      <c r="O70" s="24">
        <v>0</v>
      </c>
      <c r="P70" s="25">
        <v>0</v>
      </c>
      <c r="Q70" s="24">
        <v>0</v>
      </c>
      <c r="R70" s="24">
        <v>-7.2999999999999995E-2</v>
      </c>
      <c r="S70" s="24">
        <v>-7.2000000000000008E-2</v>
      </c>
      <c r="T70" s="25">
        <v>-7.1000000000000008E-2</v>
      </c>
      <c r="U70" s="24">
        <v>0</v>
      </c>
      <c r="V70" s="24">
        <v>0</v>
      </c>
      <c r="W70" s="24">
        <v>0</v>
      </c>
      <c r="X70" s="25">
        <v>0</v>
      </c>
      <c r="Y70" s="24">
        <v>0</v>
      </c>
      <c r="Z70" s="26">
        <v>0</v>
      </c>
      <c r="AA70" s="26">
        <v>0</v>
      </c>
      <c r="AB70" s="27">
        <v>0</v>
      </c>
      <c r="AC70" s="26">
        <v>0</v>
      </c>
      <c r="AD70" s="26">
        <v>0</v>
      </c>
      <c r="AE70" s="26">
        <v>0</v>
      </c>
      <c r="AF70" s="27">
        <v>0</v>
      </c>
      <c r="AG70" s="26">
        <v>-1</v>
      </c>
      <c r="AH70" s="26">
        <v>-0.6</v>
      </c>
      <c r="AI70" s="26">
        <v>-4.4000000000000004</v>
      </c>
      <c r="AJ70" s="27">
        <v>-6</v>
      </c>
      <c r="AK70" s="26">
        <v>-1.7</v>
      </c>
      <c r="AL70" s="26">
        <v>-2.9</v>
      </c>
      <c r="AM70" s="26">
        <v>-4.3</v>
      </c>
      <c r="AN70" s="27">
        <v>-5.2</v>
      </c>
      <c r="AO70" s="28">
        <v>-1.6</v>
      </c>
      <c r="AP70" s="28">
        <v>-3.4</v>
      </c>
      <c r="AQ70" s="28">
        <v>-4.8</v>
      </c>
      <c r="AR70" s="30">
        <v>-8.4</v>
      </c>
    </row>
    <row r="71" spans="1:44" s="19" customFormat="1" ht="20.149999999999999" customHeight="1" thickBot="1">
      <c r="A71" s="20" t="s">
        <v>123</v>
      </c>
      <c r="B71" s="25"/>
      <c r="C71" s="25"/>
      <c r="D71" s="21"/>
      <c r="E71" s="38">
        <v>0</v>
      </c>
      <c r="F71" s="22">
        <v>0</v>
      </c>
      <c r="G71" s="38">
        <v>0</v>
      </c>
      <c r="H71" s="24">
        <v>0</v>
      </c>
      <c r="I71" s="39">
        <v>0</v>
      </c>
      <c r="J71" s="24">
        <v>0</v>
      </c>
      <c r="K71" s="24">
        <v>0</v>
      </c>
      <c r="L71" s="25">
        <v>0</v>
      </c>
      <c r="M71" s="24">
        <v>0</v>
      </c>
      <c r="N71" s="24">
        <v>0</v>
      </c>
      <c r="O71" s="24">
        <v>0</v>
      </c>
      <c r="P71" s="25">
        <v>0</v>
      </c>
      <c r="Q71" s="24">
        <v>0</v>
      </c>
      <c r="R71" s="24">
        <v>0</v>
      </c>
      <c r="S71" s="24">
        <v>0</v>
      </c>
      <c r="T71" s="25">
        <v>0</v>
      </c>
      <c r="U71" s="24">
        <v>0</v>
      </c>
      <c r="V71" s="24">
        <v>0</v>
      </c>
      <c r="W71" s="24">
        <v>0</v>
      </c>
      <c r="X71" s="25">
        <v>0</v>
      </c>
      <c r="Y71" s="24">
        <v>0</v>
      </c>
      <c r="Z71" s="26">
        <v>-3.8</v>
      </c>
      <c r="AA71" s="26">
        <v>-3.9</v>
      </c>
      <c r="AB71" s="27">
        <v>-3.9</v>
      </c>
      <c r="AC71" s="26">
        <v>0</v>
      </c>
      <c r="AD71" s="26">
        <v>0</v>
      </c>
      <c r="AE71" s="26">
        <v>0</v>
      </c>
      <c r="AF71" s="27">
        <v>0</v>
      </c>
      <c r="AG71" s="26">
        <v>0</v>
      </c>
      <c r="AH71" s="26">
        <v>0</v>
      </c>
      <c r="AI71" s="26">
        <v>0</v>
      </c>
      <c r="AJ71" s="27">
        <v>0</v>
      </c>
      <c r="AK71" s="26">
        <v>0</v>
      </c>
      <c r="AL71" s="26">
        <v>0</v>
      </c>
      <c r="AM71" s="26">
        <v>0</v>
      </c>
      <c r="AN71" s="27">
        <v>0</v>
      </c>
      <c r="AO71" s="28">
        <v>0</v>
      </c>
      <c r="AP71" s="28">
        <v>0</v>
      </c>
      <c r="AQ71" s="28">
        <v>0</v>
      </c>
      <c r="AR71" s="41">
        <v>0</v>
      </c>
    </row>
    <row r="72" spans="1:44" s="19" customFormat="1" ht="20.149999999999999" customHeight="1" thickBot="1">
      <c r="A72" s="12" t="s">
        <v>124</v>
      </c>
      <c r="B72" s="16">
        <f t="shared" ref="B72:AL72" si="5">SUM(B56:B71)</f>
        <v>-27.914000000000001</v>
      </c>
      <c r="C72" s="16">
        <f t="shared" si="5"/>
        <v>-8.5389999999999997</v>
      </c>
      <c r="D72" s="16">
        <f t="shared" si="5"/>
        <v>3.0739999999999976</v>
      </c>
      <c r="E72" s="16">
        <f t="shared" si="5"/>
        <v>-15.666999999999996</v>
      </c>
      <c r="F72" s="15">
        <f t="shared" si="5"/>
        <v>-68.25800000000001</v>
      </c>
      <c r="G72" s="16">
        <f t="shared" si="5"/>
        <v>-165.39</v>
      </c>
      <c r="H72" s="15">
        <f t="shared" si="5"/>
        <v>-165.45699999999999</v>
      </c>
      <c r="I72" s="16">
        <f t="shared" si="5"/>
        <v>-268.82600000000002</v>
      </c>
      <c r="J72" s="15">
        <f t="shared" si="5"/>
        <v>-28.29</v>
      </c>
      <c r="K72" s="15">
        <f t="shared" si="5"/>
        <v>-84.121000000000024</v>
      </c>
      <c r="L72" s="16">
        <f t="shared" si="5"/>
        <v>-191.76899999999998</v>
      </c>
      <c r="M72" s="15">
        <f t="shared" si="5"/>
        <v>146.191</v>
      </c>
      <c r="N72" s="15">
        <f t="shared" si="5"/>
        <v>2538.9379999999996</v>
      </c>
      <c r="O72" s="15">
        <f t="shared" si="5"/>
        <v>2465.7219999999998</v>
      </c>
      <c r="P72" s="16">
        <f t="shared" si="5"/>
        <v>2327.4289999999996</v>
      </c>
      <c r="Q72" s="15">
        <f t="shared" si="5"/>
        <v>-52.972000000000001</v>
      </c>
      <c r="R72" s="15">
        <f t="shared" si="5"/>
        <v>-260.08099999999996</v>
      </c>
      <c r="S72" s="15">
        <f t="shared" si="5"/>
        <v>-525.96400000000006</v>
      </c>
      <c r="T72" s="16">
        <f t="shared" si="5"/>
        <v>-653.34700000000009</v>
      </c>
      <c r="U72" s="15">
        <f t="shared" si="5"/>
        <v>-66.737000000000009</v>
      </c>
      <c r="V72" s="15">
        <f t="shared" si="5"/>
        <v>-278.43799999999999</v>
      </c>
      <c r="W72" s="15">
        <f t="shared" si="5"/>
        <v>-464.322</v>
      </c>
      <c r="X72" s="16">
        <f t="shared" si="5"/>
        <v>-596.46400000000006</v>
      </c>
      <c r="Y72" s="15">
        <f t="shared" si="5"/>
        <v>-46.550999999999995</v>
      </c>
      <c r="Z72" s="17">
        <f t="shared" si="5"/>
        <v>-478.30000000000018</v>
      </c>
      <c r="AA72" s="17">
        <f t="shared" si="5"/>
        <v>-1064.0000000000002</v>
      </c>
      <c r="AB72" s="18">
        <f t="shared" si="5"/>
        <v>-1542.9000000000003</v>
      </c>
      <c r="AC72" s="17">
        <f t="shared" si="5"/>
        <v>-467.4</v>
      </c>
      <c r="AD72" s="17">
        <f t="shared" si="5"/>
        <v>-1310</v>
      </c>
      <c r="AE72" s="17">
        <f t="shared" si="5"/>
        <v>-2210.8000000000006</v>
      </c>
      <c r="AF72" s="18">
        <f t="shared" si="5"/>
        <v>-2386.7000000000007</v>
      </c>
      <c r="AG72" s="17">
        <f t="shared" si="5"/>
        <v>-371.90000000000032</v>
      </c>
      <c r="AH72" s="17">
        <f t="shared" si="5"/>
        <v>-1403.6</v>
      </c>
      <c r="AI72" s="17">
        <f t="shared" si="5"/>
        <v>-1737.1000000000004</v>
      </c>
      <c r="AJ72" s="18">
        <f t="shared" si="5"/>
        <v>-2070.7999999999997</v>
      </c>
      <c r="AK72" s="17">
        <f t="shared" si="5"/>
        <v>-348.2</v>
      </c>
      <c r="AL72" s="17">
        <f t="shared" si="5"/>
        <v>-1122.3000000000002</v>
      </c>
      <c r="AM72" s="17">
        <f t="shared" ref="AM72:AN72" si="6">SUM(AM56:AM71)</f>
        <v>-1676.0000000000002</v>
      </c>
      <c r="AN72" s="18">
        <f t="shared" si="6"/>
        <v>-1527.7</v>
      </c>
      <c r="AO72" s="43">
        <f>SUM(AO57:AO71)</f>
        <v>-689.6</v>
      </c>
      <c r="AP72" s="43">
        <f>SUM(AP57:AP71)</f>
        <v>-868.19999999999993</v>
      </c>
      <c r="AQ72" s="43">
        <f>SUM(AQ57:AQ71)</f>
        <v>-790.09999999999991</v>
      </c>
      <c r="AR72" s="49">
        <f>SUM(AR57:AR71)</f>
        <v>-1074.3000000000002</v>
      </c>
    </row>
    <row r="73" spans="1:44" s="19" customFormat="1" ht="20.149999999999999" customHeight="1" thickBot="1">
      <c r="A73" s="12" t="s">
        <v>125</v>
      </c>
      <c r="B73" s="16">
        <f t="shared" ref="B73:Q73" si="7">B34+B55+B72</f>
        <v>-25.195999999999998</v>
      </c>
      <c r="C73" s="16">
        <f t="shared" si="7"/>
        <v>52.516999999999989</v>
      </c>
      <c r="D73" s="16">
        <f t="shared" si="7"/>
        <v>45.620000000000012</v>
      </c>
      <c r="E73" s="16">
        <f t="shared" si="7"/>
        <v>41.185000000000009</v>
      </c>
      <c r="F73" s="15">
        <f t="shared" si="7"/>
        <v>-13.350000000000037</v>
      </c>
      <c r="G73" s="16">
        <f t="shared" si="7"/>
        <v>95.290999999999997</v>
      </c>
      <c r="H73" s="15">
        <f t="shared" si="7"/>
        <v>-164.863</v>
      </c>
      <c r="I73" s="16">
        <f t="shared" si="7"/>
        <v>-146.86699999999999</v>
      </c>
      <c r="J73" s="15">
        <f t="shared" si="7"/>
        <v>-51.904000000000003</v>
      </c>
      <c r="K73" s="15">
        <f t="shared" si="7"/>
        <v>-65.338000000000008</v>
      </c>
      <c r="L73" s="16">
        <f t="shared" si="7"/>
        <v>-71.653999999999925</v>
      </c>
      <c r="M73" s="15">
        <f t="shared" si="7"/>
        <v>129.44799999999998</v>
      </c>
      <c r="N73" s="15">
        <f t="shared" si="7"/>
        <v>270.38099999999986</v>
      </c>
      <c r="O73" s="15">
        <f t="shared" si="7"/>
        <v>333.86500000000024</v>
      </c>
      <c r="P73" s="16">
        <f t="shared" si="7"/>
        <v>247.72399999999971</v>
      </c>
      <c r="Q73" s="15">
        <f t="shared" si="7"/>
        <v>147.59399999999997</v>
      </c>
      <c r="R73" s="15">
        <f t="shared" ref="R73:AN73" si="8">R72+R55+R34</f>
        <v>33.256000000000029</v>
      </c>
      <c r="S73" s="15">
        <f t="shared" si="8"/>
        <v>-51.083999999999946</v>
      </c>
      <c r="T73" s="16">
        <f t="shared" si="8"/>
        <v>-5.4109999999999445</v>
      </c>
      <c r="U73" s="15">
        <f t="shared" si="8"/>
        <v>53.822999999999979</v>
      </c>
      <c r="V73" s="15">
        <f t="shared" si="8"/>
        <v>-5.0790000000000077</v>
      </c>
      <c r="W73" s="15">
        <f t="shared" si="8"/>
        <v>-55.118000000000052</v>
      </c>
      <c r="X73" s="16">
        <f t="shared" si="8"/>
        <v>72.357999999999834</v>
      </c>
      <c r="Y73" s="15">
        <f t="shared" si="8"/>
        <v>85.956000000000017</v>
      </c>
      <c r="Z73" s="17">
        <f t="shared" si="8"/>
        <v>1565.3999999999996</v>
      </c>
      <c r="AA73" s="17">
        <f t="shared" si="8"/>
        <v>1300.0999999999999</v>
      </c>
      <c r="AB73" s="18">
        <f t="shared" si="8"/>
        <v>1403.7999999999988</v>
      </c>
      <c r="AC73" s="17">
        <f t="shared" si="8"/>
        <v>-257.89999999999981</v>
      </c>
      <c r="AD73" s="17">
        <f t="shared" si="8"/>
        <v>-353.30000000000041</v>
      </c>
      <c r="AE73" s="17">
        <f t="shared" si="8"/>
        <v>-677.30000000000109</v>
      </c>
      <c r="AF73" s="18">
        <f t="shared" si="8"/>
        <v>-225.60000000000127</v>
      </c>
      <c r="AG73" s="17">
        <f t="shared" si="8"/>
        <v>49.999999999999716</v>
      </c>
      <c r="AH73" s="17">
        <f t="shared" si="8"/>
        <v>-568.69999999999982</v>
      </c>
      <c r="AI73" s="17">
        <f t="shared" si="8"/>
        <v>-411.40000000000009</v>
      </c>
      <c r="AJ73" s="18">
        <f t="shared" si="8"/>
        <v>-189.49999999999955</v>
      </c>
      <c r="AK73" s="17">
        <f t="shared" si="8"/>
        <v>244.29999999999995</v>
      </c>
      <c r="AL73" s="17">
        <f t="shared" si="8"/>
        <v>29.599999999999909</v>
      </c>
      <c r="AM73" s="17">
        <f t="shared" si="8"/>
        <v>-245.50000000000045</v>
      </c>
      <c r="AN73" s="18">
        <f t="shared" si="8"/>
        <v>-159.59999999999945</v>
      </c>
      <c r="AO73" s="43">
        <f>AO72+AO55+AO34</f>
        <v>-374.99999999999989</v>
      </c>
      <c r="AP73" s="43">
        <f>AP72+AP55+AP34</f>
        <v>-285.69999999999959</v>
      </c>
      <c r="AQ73" s="43">
        <f>AQ72+AQ55+AQ34</f>
        <v>-11.199999999999818</v>
      </c>
      <c r="AR73" s="49">
        <f>AR72+AR55+AR34</f>
        <v>5.2999999999997272</v>
      </c>
    </row>
    <row r="74" spans="1:44" s="19" customFormat="1" ht="20.149999999999999" customHeight="1" thickBot="1">
      <c r="A74" s="12" t="s">
        <v>126</v>
      </c>
      <c r="B74" s="13">
        <v>36.627000000000002</v>
      </c>
      <c r="C74" s="13">
        <v>11.874000000000001</v>
      </c>
      <c r="D74" s="13">
        <v>64.477999999999994</v>
      </c>
      <c r="E74" s="13">
        <v>109.833</v>
      </c>
      <c r="F74" s="14">
        <v>150.726</v>
      </c>
      <c r="G74" s="13">
        <v>150.726</v>
      </c>
      <c r="H74" s="15">
        <v>246.422</v>
      </c>
      <c r="I74" s="50">
        <v>246.422</v>
      </c>
      <c r="J74" s="51">
        <v>99.39</v>
      </c>
      <c r="K74" s="51">
        <v>99.39</v>
      </c>
      <c r="L74" s="50">
        <v>99.39</v>
      </c>
      <c r="M74" s="15">
        <v>27.615000000000002</v>
      </c>
      <c r="N74" s="15">
        <v>27.615000000000002</v>
      </c>
      <c r="O74" s="15">
        <v>27.615000000000002</v>
      </c>
      <c r="P74" s="16">
        <v>27.615000000000002</v>
      </c>
      <c r="Q74" s="15">
        <v>277.53399999999999</v>
      </c>
      <c r="R74" s="15">
        <v>277.53399999999999</v>
      </c>
      <c r="S74" s="15">
        <v>277.53399999999999</v>
      </c>
      <c r="T74" s="16">
        <v>277.53399999999999</v>
      </c>
      <c r="U74" s="15">
        <v>270.35399999999998</v>
      </c>
      <c r="V74" s="15">
        <v>270.35399999999998</v>
      </c>
      <c r="W74" s="15">
        <v>270.35399999999998</v>
      </c>
      <c r="X74" s="16">
        <v>270.35399999999998</v>
      </c>
      <c r="Y74" s="15">
        <v>342.25100000000003</v>
      </c>
      <c r="Z74" s="17">
        <v>342.2</v>
      </c>
      <c r="AA74" s="17">
        <v>342.2</v>
      </c>
      <c r="AB74" s="18">
        <v>342.2</v>
      </c>
      <c r="AC74" s="17">
        <v>1747.9</v>
      </c>
      <c r="AD74" s="17">
        <v>1747.9</v>
      </c>
      <c r="AE74" s="17">
        <v>1747.9</v>
      </c>
      <c r="AF74" s="18">
        <v>1747.9</v>
      </c>
      <c r="AG74" s="17">
        <f>AF76</f>
        <v>1523.6999999999989</v>
      </c>
      <c r="AH74" s="17">
        <f>AF76</f>
        <v>1523.6999999999989</v>
      </c>
      <c r="AI74" s="17">
        <f>AF76</f>
        <v>1523.6999999999989</v>
      </c>
      <c r="AJ74" s="18">
        <f>AF76</f>
        <v>1523.6999999999989</v>
      </c>
      <c r="AK74" s="17">
        <f>AJ76</f>
        <v>1336.6999999999994</v>
      </c>
      <c r="AL74" s="17">
        <f>AJ76</f>
        <v>1336.6999999999994</v>
      </c>
      <c r="AM74" s="17">
        <f>AJ76</f>
        <v>1336.6999999999994</v>
      </c>
      <c r="AN74" s="18">
        <f>AJ76</f>
        <v>1336.6999999999994</v>
      </c>
      <c r="AO74" s="18">
        <f>AN76</f>
        <v>1172</v>
      </c>
      <c r="AP74" s="17">
        <f>AN76</f>
        <v>1172</v>
      </c>
      <c r="AQ74" s="17">
        <f>AN76</f>
        <v>1172</v>
      </c>
      <c r="AR74" s="49">
        <f>AN76</f>
        <v>1172</v>
      </c>
    </row>
    <row r="75" spans="1:44" s="19" customFormat="1" ht="26.25" customHeight="1" thickBot="1">
      <c r="A75" s="20" t="s">
        <v>127</v>
      </c>
      <c r="B75" s="21">
        <v>0.14299999999999999</v>
      </c>
      <c r="C75" s="21">
        <v>8.6999999999999994E-2</v>
      </c>
      <c r="D75" s="21">
        <v>-0.26500000000000001</v>
      </c>
      <c r="E75" s="21">
        <v>-0.29199999999999998</v>
      </c>
      <c r="F75" s="22">
        <v>-8.5000000000000006E-2</v>
      </c>
      <c r="G75" s="21">
        <v>0.40500000000000003</v>
      </c>
      <c r="H75" s="22">
        <v>-0.28899999999999998</v>
      </c>
      <c r="I75" s="21">
        <v>-0.16500000000000001</v>
      </c>
      <c r="J75" s="22">
        <v>8.5000000000000006E-2</v>
      </c>
      <c r="K75" s="22">
        <v>-1.4E-2</v>
      </c>
      <c r="L75" s="21">
        <v>-0.121</v>
      </c>
      <c r="M75" s="24">
        <v>-0.64900000000000002</v>
      </c>
      <c r="N75" s="24">
        <v>0.61799999999999999</v>
      </c>
      <c r="O75" s="24">
        <v>2.6360000000000001</v>
      </c>
      <c r="P75" s="25">
        <v>2.1949999999999998</v>
      </c>
      <c r="Q75" s="24">
        <v>-2.5009999999999999</v>
      </c>
      <c r="R75" s="24">
        <v>-1.2710000000000001</v>
      </c>
      <c r="S75" s="24">
        <v>-1.339</v>
      </c>
      <c r="T75" s="25">
        <v>-1.7690000000000001</v>
      </c>
      <c r="U75" s="24">
        <v>0.161</v>
      </c>
      <c r="V75" s="24">
        <v>0.52800000000000002</v>
      </c>
      <c r="W75" s="24">
        <v>0.16</v>
      </c>
      <c r="X75" s="25">
        <v>-0.46100000000000002</v>
      </c>
      <c r="Y75" s="24">
        <v>-1.7000000000000001E-2</v>
      </c>
      <c r="Z75" s="26">
        <v>-0.7</v>
      </c>
      <c r="AA75" s="26">
        <v>0.9</v>
      </c>
      <c r="AB75" s="27">
        <v>1.9</v>
      </c>
      <c r="AC75" s="26">
        <v>1.6</v>
      </c>
      <c r="AD75" s="26">
        <v>2</v>
      </c>
      <c r="AE75" s="26">
        <v>1.4</v>
      </c>
      <c r="AF75" s="27">
        <v>1.4</v>
      </c>
      <c r="AG75" s="26">
        <v>-3.7</v>
      </c>
      <c r="AH75" s="26">
        <v>0.4</v>
      </c>
      <c r="AI75" s="26">
        <v>-2.1</v>
      </c>
      <c r="AJ75" s="27">
        <v>2.5</v>
      </c>
      <c r="AK75" s="26">
        <v>-3.7</v>
      </c>
      <c r="AL75" s="26">
        <v>-3.7</v>
      </c>
      <c r="AM75" s="26">
        <v>-2.8</v>
      </c>
      <c r="AN75" s="27">
        <v>-5.0999999999999996</v>
      </c>
      <c r="AO75" s="28">
        <v>0.5</v>
      </c>
      <c r="AP75" s="28">
        <v>1.5</v>
      </c>
      <c r="AQ75" s="28">
        <v>2.2999999999999998</v>
      </c>
      <c r="AR75" s="48">
        <v>1.4</v>
      </c>
    </row>
    <row r="76" spans="1:44" s="19" customFormat="1" ht="20.149999999999999" customHeight="1" thickBot="1">
      <c r="A76" s="12" t="s">
        <v>128</v>
      </c>
      <c r="B76" s="16">
        <f t="shared" ref="B76:Q76" si="9">B73+B74+B75</f>
        <v>11.574000000000005</v>
      </c>
      <c r="C76" s="16">
        <f t="shared" si="9"/>
        <v>64.477999999999994</v>
      </c>
      <c r="D76" s="16">
        <f t="shared" si="9"/>
        <v>109.83300000000001</v>
      </c>
      <c r="E76" s="16">
        <f t="shared" si="9"/>
        <v>150.726</v>
      </c>
      <c r="F76" s="15">
        <f t="shared" si="9"/>
        <v>137.29099999999997</v>
      </c>
      <c r="G76" s="16">
        <f t="shared" si="9"/>
        <v>246.422</v>
      </c>
      <c r="H76" s="15">
        <f t="shared" si="9"/>
        <v>81.27</v>
      </c>
      <c r="I76" s="16">
        <f t="shared" si="9"/>
        <v>99.39</v>
      </c>
      <c r="J76" s="15">
        <f t="shared" si="9"/>
        <v>47.570999999999998</v>
      </c>
      <c r="K76" s="15">
        <f t="shared" si="9"/>
        <v>34.03799999999999</v>
      </c>
      <c r="L76" s="16">
        <f t="shared" si="9"/>
        <v>27.615000000000077</v>
      </c>
      <c r="M76" s="15">
        <f t="shared" si="9"/>
        <v>156.41399999999999</v>
      </c>
      <c r="N76" s="15">
        <f t="shared" si="9"/>
        <v>298.61399999999986</v>
      </c>
      <c r="O76" s="15">
        <f t="shared" si="9"/>
        <v>364.11600000000027</v>
      </c>
      <c r="P76" s="16">
        <f t="shared" si="9"/>
        <v>277.53399999999971</v>
      </c>
      <c r="Q76" s="15">
        <f t="shared" si="9"/>
        <v>422.62699999999995</v>
      </c>
      <c r="R76" s="15">
        <f t="shared" ref="R76:AR76" si="10">R74+R73+R75</f>
        <v>309.51900000000001</v>
      </c>
      <c r="S76" s="15">
        <f t="shared" si="10"/>
        <v>225.11100000000005</v>
      </c>
      <c r="T76" s="16">
        <f t="shared" si="10"/>
        <v>270.35400000000004</v>
      </c>
      <c r="U76" s="15">
        <f t="shared" si="10"/>
        <v>324.33799999999997</v>
      </c>
      <c r="V76" s="15">
        <f t="shared" si="10"/>
        <v>265.803</v>
      </c>
      <c r="W76" s="15">
        <f t="shared" si="10"/>
        <v>215.39599999999993</v>
      </c>
      <c r="X76" s="16">
        <f t="shared" si="10"/>
        <v>342.25099999999981</v>
      </c>
      <c r="Y76" s="15">
        <f t="shared" si="10"/>
        <v>428.19000000000005</v>
      </c>
      <c r="Z76" s="17">
        <f t="shared" si="10"/>
        <v>1906.8999999999996</v>
      </c>
      <c r="AA76" s="17">
        <f t="shared" si="10"/>
        <v>1643.2</v>
      </c>
      <c r="AB76" s="18">
        <f t="shared" si="10"/>
        <v>1747.899999999999</v>
      </c>
      <c r="AC76" s="17">
        <f t="shared" si="10"/>
        <v>1491.6000000000001</v>
      </c>
      <c r="AD76" s="17">
        <f t="shared" si="10"/>
        <v>1396.5999999999997</v>
      </c>
      <c r="AE76" s="17">
        <f t="shared" si="10"/>
        <v>1071.9999999999991</v>
      </c>
      <c r="AF76" s="18">
        <f t="shared" si="10"/>
        <v>1523.6999999999989</v>
      </c>
      <c r="AG76" s="17">
        <f t="shared" si="10"/>
        <v>1569.9999999999986</v>
      </c>
      <c r="AH76" s="17">
        <f t="shared" si="10"/>
        <v>955.39999999999907</v>
      </c>
      <c r="AI76" s="17">
        <f t="shared" si="10"/>
        <v>1110.1999999999989</v>
      </c>
      <c r="AJ76" s="18">
        <f t="shared" si="10"/>
        <v>1336.6999999999994</v>
      </c>
      <c r="AK76" s="17">
        <f t="shared" si="10"/>
        <v>1577.2999999999993</v>
      </c>
      <c r="AL76" s="17">
        <f t="shared" si="10"/>
        <v>1362.5999999999992</v>
      </c>
      <c r="AM76" s="17">
        <f t="shared" si="10"/>
        <v>1088.399999999999</v>
      </c>
      <c r="AN76" s="18">
        <f t="shared" si="10"/>
        <v>1172</v>
      </c>
      <c r="AO76" s="43">
        <f t="shared" si="10"/>
        <v>797.50000000000011</v>
      </c>
      <c r="AP76" s="43">
        <f t="shared" si="10"/>
        <v>887.80000000000041</v>
      </c>
      <c r="AQ76" s="43">
        <f t="shared" si="10"/>
        <v>1163.1000000000001</v>
      </c>
      <c r="AR76" s="49">
        <f t="shared" si="10"/>
        <v>1178.6999999999998</v>
      </c>
    </row>
    <row r="77" spans="1:44">
      <c r="A77" s="52"/>
      <c r="B77" s="53"/>
      <c r="C77" s="53"/>
      <c r="D77" s="53"/>
      <c r="E77" s="53"/>
      <c r="F77" s="53"/>
      <c r="G77" s="54"/>
      <c r="H77" s="54"/>
      <c r="I77" s="55"/>
      <c r="J77" s="56"/>
      <c r="K77" s="53"/>
      <c r="L77" s="53"/>
      <c r="M77" s="53"/>
      <c r="N77" s="53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AB77" s="58"/>
      <c r="AF77" s="58"/>
      <c r="AJ77" s="58"/>
      <c r="AO77" s="59"/>
      <c r="AP77" s="59"/>
      <c r="AQ77" s="59"/>
      <c r="AR77" s="59"/>
    </row>
    <row r="78" spans="1:44">
      <c r="A78" s="52"/>
      <c r="B78" s="53"/>
      <c r="C78" s="53"/>
      <c r="D78" s="53"/>
      <c r="E78" s="53"/>
      <c r="F78" s="53"/>
      <c r="G78" s="53"/>
      <c r="H78" s="54"/>
      <c r="I78" s="55"/>
      <c r="J78" s="54"/>
      <c r="K78" s="53"/>
      <c r="L78" s="53"/>
      <c r="M78" s="53"/>
      <c r="N78" s="53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AB78" s="58"/>
      <c r="AF78" s="58"/>
      <c r="AJ78" s="58"/>
      <c r="AO78" s="59"/>
    </row>
    <row r="79" spans="1:44">
      <c r="A79" s="52" t="s">
        <v>129</v>
      </c>
      <c r="B79" s="53"/>
      <c r="C79" s="53"/>
      <c r="D79" s="53"/>
      <c r="E79" s="53"/>
      <c r="F79" s="53"/>
      <c r="G79" s="53"/>
      <c r="H79" s="60"/>
      <c r="I79" s="61"/>
      <c r="J79" s="61"/>
      <c r="K79" s="53"/>
      <c r="L79" s="53"/>
      <c r="M79" s="53"/>
      <c r="N79" s="53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AB79" s="58"/>
      <c r="AF79" s="58"/>
      <c r="AJ79" s="58"/>
      <c r="AO79" s="59"/>
    </row>
    <row r="80" spans="1:44">
      <c r="A80" s="52" t="s">
        <v>130</v>
      </c>
      <c r="B80" s="53"/>
      <c r="C80" s="53"/>
      <c r="D80" s="53"/>
      <c r="E80" s="53"/>
      <c r="F80" s="53"/>
      <c r="G80" s="53"/>
      <c r="H80" s="54"/>
      <c r="I80" s="62"/>
      <c r="J80" s="62"/>
      <c r="K80" s="53"/>
      <c r="L80" s="53"/>
      <c r="M80" s="53"/>
      <c r="N80" s="53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AB80" s="58"/>
      <c r="AF80" s="58"/>
      <c r="AJ80" s="58"/>
      <c r="AO80" s="59"/>
    </row>
    <row r="81" spans="1:41" ht="12">
      <c r="A81" s="53" t="s">
        <v>131</v>
      </c>
      <c r="B81" s="53"/>
      <c r="C81" s="53"/>
      <c r="D81" s="53"/>
      <c r="E81" s="53"/>
      <c r="F81" s="53"/>
      <c r="G81" s="54"/>
      <c r="H81" s="55"/>
      <c r="I81" s="53"/>
      <c r="J81" s="53"/>
      <c r="K81" s="53"/>
      <c r="L81" s="53"/>
      <c r="M81" s="53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AA81" s="58"/>
      <c r="AE81" s="58"/>
      <c r="AI81" s="58"/>
      <c r="AM81" s="58"/>
      <c r="AN81" s="58"/>
      <c r="AO81" s="63"/>
    </row>
    <row r="82" spans="1:41" s="68" customFormat="1" ht="12">
      <c r="A82" s="65" t="s">
        <v>132</v>
      </c>
      <c r="B82" s="65"/>
      <c r="C82" s="65"/>
      <c r="D82" s="65"/>
      <c r="E82" s="65"/>
      <c r="F82" s="65"/>
      <c r="G82" s="66"/>
      <c r="H82" s="66"/>
      <c r="I82" s="66"/>
      <c r="J82" s="65"/>
      <c r="K82" s="65"/>
      <c r="L82" s="65"/>
      <c r="M82" s="65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AA82" s="63"/>
      <c r="AE82" s="63"/>
      <c r="AI82" s="63"/>
      <c r="AM82" s="63"/>
      <c r="AN82" s="63"/>
      <c r="AO82" s="63"/>
    </row>
    <row r="83" spans="1:41" s="68" customFormat="1" ht="12">
      <c r="A83" s="65" t="s">
        <v>133</v>
      </c>
      <c r="B83" s="65"/>
      <c r="C83" s="65"/>
      <c r="D83" s="65"/>
      <c r="E83" s="65"/>
      <c r="F83" s="65"/>
      <c r="G83" s="69"/>
      <c r="H83" s="69"/>
      <c r="I83" s="65"/>
      <c r="J83" s="65"/>
      <c r="K83" s="65"/>
      <c r="L83" s="65"/>
      <c r="M83" s="65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AA83" s="63"/>
      <c r="AE83" s="63"/>
      <c r="AI83" s="63"/>
      <c r="AM83" s="63"/>
      <c r="AN83" s="63"/>
      <c r="AO83" s="63"/>
    </row>
    <row r="84" spans="1:41" s="68" customFormat="1" ht="12">
      <c r="A84" s="65"/>
      <c r="B84" s="65"/>
      <c r="C84" s="65"/>
      <c r="D84" s="65"/>
      <c r="E84" s="65"/>
      <c r="F84" s="65"/>
      <c r="G84" s="66"/>
      <c r="H84" s="66"/>
      <c r="I84" s="66"/>
      <c r="J84" s="65"/>
      <c r="K84" s="65"/>
      <c r="L84" s="65"/>
      <c r="M84" s="65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AA84" s="63"/>
      <c r="AE84" s="63"/>
      <c r="AI84" s="63"/>
      <c r="AM84" s="63"/>
      <c r="AN84" s="63"/>
      <c r="AO84" s="63"/>
    </row>
    <row r="85" spans="1:41" s="68" customFormat="1" ht="12">
      <c r="A85" s="65"/>
      <c r="B85" s="65"/>
      <c r="C85" s="65"/>
      <c r="D85" s="65"/>
      <c r="E85" s="65"/>
      <c r="F85" s="65"/>
      <c r="G85" s="69"/>
      <c r="H85" s="69"/>
      <c r="I85" s="69"/>
      <c r="J85" s="65"/>
      <c r="K85" s="65"/>
      <c r="L85" s="65"/>
      <c r="M85" s="65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AA85" s="63"/>
      <c r="AE85" s="63"/>
      <c r="AI85" s="63"/>
      <c r="AM85" s="63"/>
      <c r="AN85" s="63"/>
      <c r="AO85" s="63"/>
    </row>
    <row r="86" spans="1:41" s="68" customFormat="1" ht="12">
      <c r="A86" s="65"/>
      <c r="B86" s="65"/>
      <c r="C86" s="65"/>
      <c r="D86" s="65"/>
      <c r="E86" s="65"/>
      <c r="F86" s="65"/>
      <c r="G86" s="69"/>
      <c r="H86" s="69"/>
      <c r="I86" s="69"/>
      <c r="J86" s="65"/>
      <c r="K86" s="65"/>
      <c r="L86" s="65"/>
      <c r="M86" s="65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AA86" s="63"/>
      <c r="AE86" s="63"/>
      <c r="AI86" s="63"/>
      <c r="AM86" s="63"/>
      <c r="AN86" s="63"/>
      <c r="AO86" s="63"/>
    </row>
    <row r="87" spans="1:41" s="68" customFormat="1" ht="12">
      <c r="A87" s="65"/>
      <c r="B87" s="65"/>
      <c r="C87" s="65"/>
      <c r="D87" s="65"/>
      <c r="E87" s="65"/>
      <c r="F87" s="65"/>
      <c r="G87" s="66"/>
      <c r="H87" s="66"/>
      <c r="I87" s="66"/>
      <c r="J87" s="65"/>
      <c r="K87" s="65"/>
      <c r="L87" s="65"/>
      <c r="M87" s="65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AA87" s="63"/>
      <c r="AE87" s="63"/>
      <c r="AI87" s="63"/>
      <c r="AM87" s="63"/>
      <c r="AN87" s="63"/>
      <c r="AO87" s="63"/>
    </row>
    <row r="88" spans="1:41" s="68" customFormat="1" ht="12">
      <c r="A88" s="65"/>
      <c r="B88" s="65"/>
      <c r="C88" s="65"/>
      <c r="D88" s="65"/>
      <c r="E88" s="65"/>
      <c r="F88" s="65"/>
      <c r="G88" s="65"/>
      <c r="H88" s="70"/>
      <c r="I88" s="65"/>
      <c r="J88" s="65"/>
      <c r="K88" s="65"/>
      <c r="L88" s="65"/>
      <c r="M88" s="65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AA88" s="63"/>
      <c r="AE88" s="63"/>
      <c r="AI88" s="63"/>
      <c r="AM88" s="63"/>
      <c r="AN88" s="63"/>
      <c r="AO88" s="63"/>
    </row>
    <row r="89" spans="1:41" s="68" customFormat="1" ht="12">
      <c r="A89" s="65"/>
      <c r="B89" s="65"/>
      <c r="C89" s="65"/>
      <c r="D89" s="65"/>
      <c r="E89" s="65"/>
      <c r="F89" s="65"/>
      <c r="G89" s="65"/>
      <c r="H89" s="70"/>
      <c r="I89" s="65"/>
      <c r="J89" s="65"/>
      <c r="K89" s="65"/>
      <c r="L89" s="65"/>
      <c r="M89" s="65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AA89" s="63"/>
      <c r="AE89" s="63"/>
      <c r="AI89" s="63"/>
      <c r="AM89" s="63"/>
      <c r="AN89" s="63"/>
      <c r="AO89" s="63"/>
    </row>
    <row r="90" spans="1:41" s="68" customFormat="1" ht="12">
      <c r="A90" s="65"/>
      <c r="B90" s="65"/>
      <c r="C90" s="65"/>
      <c r="D90" s="65"/>
      <c r="E90" s="65"/>
      <c r="F90" s="65"/>
      <c r="G90" s="65"/>
      <c r="H90" s="70"/>
      <c r="I90" s="65"/>
      <c r="J90" s="65"/>
      <c r="K90" s="65"/>
      <c r="L90" s="65"/>
      <c r="M90" s="65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AA90" s="63"/>
      <c r="AE90" s="63"/>
      <c r="AI90" s="63"/>
      <c r="AM90" s="63"/>
      <c r="AN90" s="63"/>
      <c r="AO90" s="63"/>
    </row>
    <row r="91" spans="1:41" s="68" customFormat="1">
      <c r="A91" s="65"/>
      <c r="B91" s="65"/>
      <c r="C91" s="65"/>
      <c r="D91" s="65"/>
      <c r="E91" s="65"/>
      <c r="F91" s="65"/>
      <c r="G91" s="65"/>
      <c r="H91" s="70"/>
      <c r="I91" s="65"/>
      <c r="J91" s="65"/>
      <c r="K91" s="65"/>
      <c r="L91" s="65"/>
      <c r="M91" s="65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AA91" s="63"/>
      <c r="AE91" s="63"/>
      <c r="AI91" s="63"/>
      <c r="AM91" s="63"/>
      <c r="AN91" s="63"/>
      <c r="AO91" s="59"/>
    </row>
    <row r="92" spans="1:41" s="68" customFormat="1">
      <c r="A92" s="65"/>
      <c r="B92" s="65"/>
      <c r="C92" s="65"/>
      <c r="D92" s="65"/>
      <c r="E92" s="65"/>
      <c r="F92" s="65"/>
      <c r="G92" s="65"/>
      <c r="H92" s="70"/>
      <c r="I92" s="65"/>
      <c r="J92" s="65"/>
      <c r="K92" s="65"/>
      <c r="L92" s="65"/>
      <c r="M92" s="65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AA92" s="63"/>
      <c r="AE92" s="63"/>
      <c r="AI92" s="63"/>
      <c r="AM92" s="63"/>
      <c r="AN92" s="63"/>
      <c r="AO92" s="59"/>
    </row>
    <row r="93" spans="1:41" s="68" customFormat="1">
      <c r="A93" s="65"/>
      <c r="B93" s="65"/>
      <c r="C93" s="65"/>
      <c r="D93" s="65"/>
      <c r="E93" s="65"/>
      <c r="F93" s="65"/>
      <c r="G93" s="65"/>
      <c r="H93" s="70"/>
      <c r="I93" s="65"/>
      <c r="J93" s="65"/>
      <c r="K93" s="65"/>
      <c r="L93" s="65"/>
      <c r="M93" s="65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AA93" s="63"/>
      <c r="AE93" s="63"/>
      <c r="AI93" s="63"/>
      <c r="AM93" s="63"/>
      <c r="AN93" s="63"/>
      <c r="AO93" s="59"/>
    </row>
    <row r="94" spans="1:41" s="68" customFormat="1">
      <c r="A94" s="65"/>
      <c r="B94" s="65"/>
      <c r="C94" s="65"/>
      <c r="D94" s="65"/>
      <c r="E94" s="65"/>
      <c r="F94" s="65"/>
      <c r="G94" s="65"/>
      <c r="H94" s="70"/>
      <c r="I94" s="65"/>
      <c r="J94" s="65"/>
      <c r="K94" s="65"/>
      <c r="L94" s="65"/>
      <c r="M94" s="65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AA94" s="63"/>
      <c r="AE94" s="63"/>
      <c r="AI94" s="63"/>
      <c r="AM94" s="63"/>
      <c r="AN94" s="63"/>
      <c r="AO94" s="59"/>
    </row>
    <row r="95" spans="1:41" s="68" customFormat="1">
      <c r="A95" s="64"/>
      <c r="B95" s="64"/>
      <c r="C95" s="64"/>
      <c r="D95" s="64"/>
      <c r="E95" s="64"/>
      <c r="F95" s="64"/>
      <c r="G95" s="64"/>
      <c r="H95" s="71"/>
      <c r="I95" s="64"/>
      <c r="J95" s="64"/>
      <c r="K95" s="64"/>
      <c r="L95" s="64"/>
      <c r="M95" s="64"/>
      <c r="AA95" s="63"/>
      <c r="AE95" s="63"/>
      <c r="AI95" s="63"/>
      <c r="AM95" s="63"/>
      <c r="AN95" s="63"/>
      <c r="AO95" s="59"/>
    </row>
    <row r="96" spans="1:41" s="68" customFormat="1">
      <c r="A96" s="64"/>
      <c r="B96" s="64"/>
      <c r="C96" s="64"/>
      <c r="D96" s="64"/>
      <c r="E96" s="64"/>
      <c r="F96" s="64"/>
      <c r="G96" s="64"/>
      <c r="H96" s="71"/>
      <c r="I96" s="64"/>
      <c r="J96" s="64"/>
      <c r="K96" s="64"/>
      <c r="L96" s="64"/>
      <c r="M96" s="64"/>
      <c r="AA96" s="63"/>
      <c r="AE96" s="63"/>
      <c r="AI96" s="63"/>
      <c r="AM96" s="63"/>
      <c r="AN96" s="63"/>
      <c r="AO96" s="59"/>
    </row>
    <row r="97" spans="1:41" s="68" customFormat="1">
      <c r="A97" s="64"/>
      <c r="B97" s="64"/>
      <c r="C97" s="64"/>
      <c r="D97" s="64"/>
      <c r="E97" s="64"/>
      <c r="F97" s="64"/>
      <c r="G97" s="64"/>
      <c r="H97" s="71"/>
      <c r="I97" s="64"/>
      <c r="J97" s="64"/>
      <c r="K97" s="64"/>
      <c r="L97" s="64"/>
      <c r="M97" s="64"/>
      <c r="AA97" s="63"/>
      <c r="AE97" s="63"/>
      <c r="AI97" s="63"/>
      <c r="AM97" s="63"/>
      <c r="AN97" s="63"/>
      <c r="AO97" s="59"/>
    </row>
    <row r="98" spans="1:41" s="68" customFormat="1">
      <c r="A98" s="64"/>
      <c r="B98" s="64"/>
      <c r="C98" s="64"/>
      <c r="D98" s="64"/>
      <c r="E98" s="64"/>
      <c r="F98" s="64"/>
      <c r="G98" s="64"/>
      <c r="H98" s="71"/>
      <c r="I98" s="64"/>
      <c r="J98" s="64"/>
      <c r="K98" s="64"/>
      <c r="L98" s="64"/>
      <c r="M98" s="64"/>
      <c r="AA98" s="63"/>
      <c r="AE98" s="63"/>
      <c r="AI98" s="63"/>
      <c r="AM98" s="63"/>
      <c r="AN98" s="63"/>
      <c r="AO98" s="59"/>
    </row>
    <row r="99" spans="1:41">
      <c r="A99" s="52"/>
      <c r="B99" s="52"/>
      <c r="C99" s="52"/>
      <c r="D99" s="52"/>
      <c r="E99" s="52"/>
      <c r="F99" s="52"/>
      <c r="G99" s="52"/>
      <c r="H99" s="72"/>
      <c r="I99" s="52"/>
      <c r="J99" s="52"/>
      <c r="K99" s="52"/>
      <c r="L99" s="52"/>
      <c r="M99" s="52"/>
      <c r="AA99" s="58"/>
      <c r="AE99" s="58"/>
      <c r="AI99" s="58"/>
      <c r="AM99" s="58"/>
      <c r="AN99" s="58"/>
      <c r="AO99" s="59"/>
    </row>
    <row r="100" spans="1:41">
      <c r="A100" s="52"/>
      <c r="B100" s="52"/>
      <c r="C100" s="52"/>
      <c r="D100" s="52"/>
      <c r="E100" s="52"/>
      <c r="F100" s="52"/>
      <c r="G100" s="52"/>
      <c r="H100" s="72"/>
      <c r="I100" s="52"/>
      <c r="J100" s="52"/>
      <c r="K100" s="52"/>
      <c r="L100" s="52"/>
      <c r="M100" s="52"/>
      <c r="AA100" s="58"/>
      <c r="AE100" s="58"/>
      <c r="AI100" s="58"/>
      <c r="AM100" s="58"/>
      <c r="AN100" s="58"/>
      <c r="AO100" s="59"/>
    </row>
    <row r="101" spans="1:41">
      <c r="A101" s="52"/>
      <c r="B101" s="52"/>
      <c r="C101" s="52"/>
      <c r="D101" s="52"/>
      <c r="E101" s="52"/>
      <c r="F101" s="52"/>
      <c r="G101" s="52"/>
      <c r="H101" s="72"/>
      <c r="I101" s="52"/>
      <c r="J101" s="52"/>
      <c r="K101" s="52"/>
      <c r="L101" s="52"/>
      <c r="M101" s="52"/>
      <c r="AA101" s="58"/>
      <c r="AE101" s="58"/>
      <c r="AI101" s="58"/>
      <c r="AM101" s="58"/>
      <c r="AN101" s="58"/>
      <c r="AO101" s="59"/>
    </row>
    <row r="102" spans="1:41">
      <c r="A102" s="52"/>
      <c r="B102" s="52"/>
      <c r="C102" s="52"/>
      <c r="D102" s="52"/>
      <c r="E102" s="52"/>
      <c r="F102" s="52"/>
      <c r="G102" s="52"/>
      <c r="H102" s="72"/>
      <c r="I102" s="52"/>
      <c r="J102" s="52"/>
      <c r="K102" s="52"/>
      <c r="L102" s="52"/>
      <c r="M102" s="52"/>
      <c r="AA102" s="58"/>
      <c r="AE102" s="58"/>
      <c r="AI102" s="58"/>
      <c r="AM102" s="58"/>
      <c r="AN102" s="58"/>
      <c r="AO102" s="59"/>
    </row>
    <row r="103" spans="1:41">
      <c r="A103" s="52"/>
      <c r="B103" s="52"/>
      <c r="C103" s="52"/>
      <c r="D103" s="52"/>
      <c r="E103" s="52"/>
      <c r="F103" s="52"/>
      <c r="G103" s="52"/>
      <c r="H103" s="72"/>
      <c r="I103" s="52"/>
      <c r="J103" s="52"/>
      <c r="K103" s="52"/>
      <c r="L103" s="52"/>
      <c r="M103" s="52"/>
      <c r="AA103" s="58"/>
      <c r="AE103" s="58"/>
      <c r="AI103" s="58"/>
      <c r="AM103" s="58"/>
      <c r="AN103" s="58"/>
      <c r="AO103" s="59"/>
    </row>
    <row r="104" spans="1:41">
      <c r="A104" s="52"/>
      <c r="B104" s="52"/>
      <c r="C104" s="52"/>
      <c r="D104" s="52"/>
      <c r="E104" s="52"/>
      <c r="F104" s="52"/>
      <c r="G104" s="52"/>
      <c r="H104" s="72"/>
      <c r="I104" s="52"/>
      <c r="J104" s="52"/>
      <c r="K104" s="52"/>
      <c r="L104" s="52"/>
      <c r="M104" s="52"/>
      <c r="AA104" s="58"/>
      <c r="AE104" s="58"/>
      <c r="AI104" s="58"/>
      <c r="AM104" s="58"/>
      <c r="AN104" s="58"/>
      <c r="AO104" s="59"/>
    </row>
    <row r="105" spans="1:41">
      <c r="A105" s="52"/>
      <c r="B105" s="52"/>
      <c r="C105" s="52"/>
      <c r="D105" s="52"/>
      <c r="E105" s="52"/>
      <c r="F105" s="52"/>
      <c r="G105" s="52"/>
      <c r="H105" s="72"/>
      <c r="I105" s="52"/>
      <c r="J105" s="52"/>
      <c r="K105" s="52"/>
      <c r="L105" s="52"/>
      <c r="M105" s="52"/>
      <c r="AA105" s="58"/>
      <c r="AE105" s="58"/>
      <c r="AI105" s="58"/>
      <c r="AM105" s="58"/>
      <c r="AN105" s="58"/>
      <c r="AO105" s="59"/>
    </row>
    <row r="106" spans="1:41">
      <c r="A106" s="52"/>
      <c r="B106" s="52"/>
      <c r="C106" s="52"/>
      <c r="D106" s="52"/>
      <c r="E106" s="52"/>
      <c r="F106" s="52"/>
      <c r="G106" s="52"/>
      <c r="H106" s="72"/>
      <c r="I106" s="52"/>
      <c r="J106" s="52"/>
      <c r="K106" s="52"/>
      <c r="L106" s="52"/>
      <c r="M106" s="52"/>
      <c r="AA106" s="58"/>
      <c r="AE106" s="58"/>
      <c r="AI106" s="58"/>
      <c r="AM106" s="58"/>
      <c r="AN106" s="58"/>
      <c r="AO106" s="59"/>
    </row>
    <row r="107" spans="1:41">
      <c r="A107" s="52"/>
      <c r="B107" s="52"/>
      <c r="C107" s="52"/>
      <c r="D107" s="52"/>
      <c r="E107" s="52"/>
      <c r="F107" s="52"/>
      <c r="G107" s="52"/>
      <c r="H107" s="72"/>
      <c r="I107" s="52"/>
      <c r="J107" s="52"/>
      <c r="K107" s="52"/>
      <c r="L107" s="52"/>
      <c r="M107" s="52"/>
      <c r="AA107" s="58"/>
      <c r="AE107" s="58"/>
      <c r="AI107" s="58"/>
      <c r="AM107" s="58"/>
      <c r="AN107" s="58"/>
      <c r="AO107" s="59"/>
    </row>
    <row r="108" spans="1:41">
      <c r="E108" s="52"/>
      <c r="G108" s="52"/>
      <c r="H108" s="72"/>
      <c r="I108" s="52"/>
      <c r="J108" s="52"/>
      <c r="AA108" s="58"/>
      <c r="AE108" s="58"/>
      <c r="AI108" s="58"/>
      <c r="AM108" s="58"/>
      <c r="AN108" s="58"/>
      <c r="AO108" s="59"/>
    </row>
    <row r="109" spans="1:41">
      <c r="E109" s="52"/>
      <c r="G109" s="52"/>
      <c r="H109" s="72"/>
      <c r="I109" s="52"/>
      <c r="J109" s="52"/>
      <c r="AA109" s="58"/>
      <c r="AE109" s="58"/>
      <c r="AI109" s="58"/>
      <c r="AM109" s="58"/>
      <c r="AN109" s="58"/>
      <c r="AO109" s="59"/>
    </row>
    <row r="110" spans="1:41">
      <c r="E110" s="52"/>
      <c r="G110" s="52"/>
      <c r="H110" s="72"/>
      <c r="I110" s="52"/>
      <c r="J110" s="52"/>
      <c r="AA110" s="58"/>
      <c r="AE110" s="58"/>
      <c r="AI110" s="58"/>
      <c r="AM110" s="58"/>
      <c r="AN110" s="58"/>
      <c r="AO110" s="59"/>
    </row>
    <row r="111" spans="1:41">
      <c r="E111" s="52"/>
      <c r="G111" s="52"/>
      <c r="H111" s="72"/>
      <c r="I111" s="52"/>
      <c r="J111" s="52"/>
      <c r="AA111" s="58"/>
      <c r="AE111" s="58"/>
      <c r="AI111" s="58"/>
      <c r="AM111" s="58"/>
      <c r="AN111" s="58"/>
      <c r="AO111" s="59"/>
    </row>
    <row r="112" spans="1:41">
      <c r="E112" s="52"/>
      <c r="G112" s="52"/>
      <c r="H112" s="72"/>
      <c r="I112" s="52"/>
      <c r="J112" s="52"/>
      <c r="AA112" s="58"/>
      <c r="AE112" s="58"/>
      <c r="AI112" s="58"/>
      <c r="AM112" s="58"/>
      <c r="AN112" s="58"/>
      <c r="AO112" s="59"/>
    </row>
    <row r="113" spans="5:41">
      <c r="E113" s="52"/>
      <c r="G113" s="52"/>
      <c r="H113" s="72"/>
      <c r="I113" s="52"/>
      <c r="J113" s="52"/>
      <c r="AA113" s="58"/>
      <c r="AE113" s="58"/>
      <c r="AI113" s="58"/>
      <c r="AM113" s="58"/>
      <c r="AN113" s="58"/>
      <c r="AO113" s="59"/>
    </row>
    <row r="114" spans="5:41">
      <c r="E114" s="52"/>
      <c r="G114" s="52"/>
      <c r="H114" s="72"/>
      <c r="I114" s="52"/>
      <c r="J114" s="52"/>
      <c r="AA114" s="58"/>
      <c r="AE114" s="58"/>
      <c r="AI114" s="58"/>
      <c r="AM114" s="58"/>
      <c r="AN114" s="58"/>
      <c r="AO114" s="59"/>
    </row>
    <row r="115" spans="5:41">
      <c r="E115" s="52"/>
      <c r="G115" s="52"/>
      <c r="H115" s="72"/>
      <c r="I115" s="52"/>
      <c r="J115" s="52"/>
      <c r="AA115" s="58"/>
      <c r="AE115" s="58"/>
      <c r="AI115" s="58"/>
      <c r="AM115" s="58"/>
      <c r="AN115" s="58"/>
      <c r="AO115" s="59"/>
    </row>
    <row r="116" spans="5:41">
      <c r="E116" s="52"/>
      <c r="G116" s="52"/>
      <c r="H116" s="72"/>
      <c r="I116" s="52"/>
      <c r="J116" s="52"/>
      <c r="AA116" s="58"/>
      <c r="AE116" s="58"/>
      <c r="AI116" s="58"/>
      <c r="AM116" s="58"/>
      <c r="AN116" s="58"/>
      <c r="AO116" s="59"/>
    </row>
    <row r="117" spans="5:41">
      <c r="E117" s="52"/>
      <c r="G117" s="52"/>
      <c r="H117" s="72"/>
      <c r="I117" s="52"/>
      <c r="J117" s="52"/>
      <c r="AA117" s="58"/>
      <c r="AE117" s="58"/>
      <c r="AI117" s="58"/>
      <c r="AM117" s="58"/>
      <c r="AN117" s="58"/>
      <c r="AO117" s="59"/>
    </row>
    <row r="118" spans="5:41">
      <c r="E118" s="52"/>
      <c r="G118" s="52"/>
      <c r="H118" s="72"/>
      <c r="I118" s="52"/>
      <c r="J118" s="52"/>
      <c r="AO118" s="59"/>
    </row>
    <row r="119" spans="5:41">
      <c r="E119" s="52"/>
      <c r="G119" s="52"/>
      <c r="H119" s="72"/>
      <c r="I119" s="52"/>
      <c r="J119" s="52"/>
      <c r="AO119" s="59"/>
    </row>
    <row r="120" spans="5:41">
      <c r="E120" s="52"/>
      <c r="G120" s="52"/>
      <c r="H120" s="72"/>
      <c r="I120" s="52"/>
      <c r="J120" s="52"/>
      <c r="AO120" s="59"/>
    </row>
    <row r="121" spans="5:41">
      <c r="E121" s="52"/>
      <c r="G121" s="52"/>
      <c r="H121" s="72"/>
      <c r="I121" s="52"/>
      <c r="J121" s="52"/>
      <c r="AO121" s="59"/>
    </row>
    <row r="122" spans="5:41">
      <c r="E122" s="52"/>
      <c r="G122" s="52"/>
      <c r="H122" s="72"/>
      <c r="I122" s="52"/>
      <c r="J122" s="52"/>
      <c r="AO122" s="59"/>
    </row>
    <row r="123" spans="5:41">
      <c r="E123" s="52"/>
      <c r="G123" s="52"/>
      <c r="H123" s="72"/>
      <c r="I123" s="52"/>
      <c r="J123" s="52"/>
      <c r="AO123" s="59"/>
    </row>
    <row r="124" spans="5:41">
      <c r="E124" s="52"/>
      <c r="G124" s="52"/>
      <c r="H124" s="72"/>
      <c r="I124" s="52"/>
      <c r="J124" s="52"/>
      <c r="AO124" s="59"/>
    </row>
    <row r="125" spans="5:41">
      <c r="H125" s="72"/>
      <c r="I125" s="52"/>
      <c r="J125" s="52"/>
      <c r="AO125" s="59"/>
    </row>
    <row r="126" spans="5:41">
      <c r="H126" s="72"/>
      <c r="I126" s="52"/>
      <c r="J126" s="52"/>
      <c r="AO126" s="59"/>
    </row>
    <row r="127" spans="5:41">
      <c r="H127" s="72"/>
      <c r="I127" s="52"/>
      <c r="J127" s="52"/>
      <c r="AO127" s="59"/>
    </row>
    <row r="128" spans="5:41">
      <c r="H128" s="72"/>
      <c r="I128" s="52"/>
      <c r="J128" s="52"/>
      <c r="AO128" s="59"/>
    </row>
    <row r="129" spans="8:41">
      <c r="H129" s="72"/>
      <c r="I129" s="52"/>
      <c r="J129" s="52"/>
      <c r="AO129" s="59"/>
    </row>
    <row r="130" spans="8:41">
      <c r="H130" s="72"/>
      <c r="I130" s="52"/>
      <c r="J130" s="52"/>
      <c r="AO130" s="59"/>
    </row>
    <row r="131" spans="8:41">
      <c r="H131" s="72"/>
      <c r="I131" s="52"/>
      <c r="J131" s="52"/>
      <c r="AO131" s="59"/>
    </row>
    <row r="132" spans="8:41">
      <c r="H132" s="72"/>
      <c r="AO132" s="59"/>
    </row>
    <row r="133" spans="8:41">
      <c r="H133" s="72"/>
      <c r="AO133" s="59"/>
    </row>
    <row r="134" spans="8:41">
      <c r="H134" s="72"/>
      <c r="AO134" s="59"/>
    </row>
    <row r="135" spans="8:41">
      <c r="H135" s="72"/>
      <c r="AO135" s="59"/>
    </row>
    <row r="136" spans="8:41">
      <c r="H136" s="72"/>
      <c r="AO136" s="59"/>
    </row>
    <row r="137" spans="8:41">
      <c r="H137" s="72"/>
      <c r="AO137" s="59"/>
    </row>
    <row r="138" spans="8:41">
      <c r="H138" s="72"/>
      <c r="AO138" s="59"/>
    </row>
    <row r="139" spans="8:41">
      <c r="H139" s="72"/>
      <c r="AO139" s="59"/>
    </row>
    <row r="140" spans="8:41">
      <c r="H140" s="72"/>
      <c r="AO140" s="59"/>
    </row>
    <row r="141" spans="8:41">
      <c r="H141" s="72"/>
      <c r="AO141" s="59"/>
    </row>
    <row r="142" spans="8:41">
      <c r="H142" s="72"/>
      <c r="AO142" s="59"/>
    </row>
    <row r="143" spans="8:41">
      <c r="H143" s="72"/>
      <c r="AO143" s="59"/>
    </row>
    <row r="144" spans="8:41">
      <c r="H144" s="72"/>
      <c r="AO144" s="59"/>
    </row>
    <row r="145" spans="8:41">
      <c r="H145" s="72"/>
      <c r="AO145" s="59"/>
    </row>
    <row r="146" spans="8:41">
      <c r="H146" s="72"/>
      <c r="AO146" s="59"/>
    </row>
    <row r="147" spans="8:41">
      <c r="H147" s="72"/>
      <c r="AO147" s="59"/>
    </row>
    <row r="148" spans="8:41">
      <c r="H148" s="72"/>
      <c r="AO148" s="59"/>
    </row>
    <row r="149" spans="8:41">
      <c r="H149" s="72"/>
      <c r="AO149" s="59"/>
    </row>
    <row r="150" spans="8:41">
      <c r="H150" s="72"/>
      <c r="AO150" s="59"/>
    </row>
    <row r="151" spans="8:41">
      <c r="H151" s="72"/>
      <c r="AO151" s="59"/>
    </row>
    <row r="152" spans="8:41">
      <c r="H152" s="72"/>
      <c r="AO152" s="59"/>
    </row>
    <row r="153" spans="8:41">
      <c r="H153" s="72"/>
      <c r="AO153" s="59"/>
    </row>
    <row r="154" spans="8:41">
      <c r="H154" s="72"/>
      <c r="AO154" s="59"/>
    </row>
    <row r="155" spans="8:41">
      <c r="H155" s="72"/>
      <c r="AO155" s="59"/>
    </row>
  </sheetData>
  <pageMargins left="0.70866141732283505" right="0.70866141732283505" top="0.74803149606299202" bottom="0.74803149606299202" header="0.31496062992126" footer="0.31496062992126"/>
  <pageSetup paperSize="9" scale="2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Rachunek przepł. pien. FY2018</vt:lpstr>
      <vt:lpstr>'Rachunek przepł. pien. FY2018'!Obszar_wydruku</vt:lpstr>
      <vt:lpstr>'Rachunek przepł. pien. FY2018'!OLE_LINK3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Kuchnio</dc:creator>
  <cp:lastModifiedBy>Anna Kuchnio</cp:lastModifiedBy>
  <dcterms:created xsi:type="dcterms:W3CDTF">2019-03-21T08:22:27Z</dcterms:created>
  <dcterms:modified xsi:type="dcterms:W3CDTF">2019-03-21T08:48:05Z</dcterms:modified>
</cp:coreProperties>
</file>