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0" windowWidth="19140" windowHeight="7330"/>
  </bookViews>
  <sheets>
    <sheet name="KPI_B2B&amp;B2C segment" sheetId="1" r:id="rId1"/>
  </sheets>
  <calcPr calcId="145621"/>
</workbook>
</file>

<file path=xl/calcChain.xml><?xml version="1.0" encoding="utf-8"?>
<calcChain xmlns="http://schemas.openxmlformats.org/spreadsheetml/2006/main">
  <c r="K32" i="1" l="1"/>
  <c r="K31" i="1"/>
  <c r="K30"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AE27" i="1"/>
  <c r="Z27" i="1"/>
  <c r="U27" i="1"/>
  <c r="K27" i="1"/>
  <c r="AE26" i="1"/>
  <c r="Z26" i="1"/>
  <c r="U26" i="1"/>
  <c r="K26" i="1"/>
  <c r="AE25" i="1"/>
  <c r="Z25" i="1"/>
  <c r="U25" i="1"/>
  <c r="K25" i="1"/>
  <c r="K24" i="1" s="1"/>
  <c r="AJ24" i="1"/>
  <c r="AI24" i="1"/>
  <c r="AH24" i="1"/>
  <c r="AG24" i="1"/>
  <c r="AF24" i="1"/>
  <c r="AE24" i="1"/>
  <c r="AD24" i="1"/>
  <c r="AC24" i="1"/>
  <c r="AB24" i="1"/>
  <c r="AA24" i="1"/>
  <c r="Z24" i="1"/>
  <c r="Y24" i="1"/>
  <c r="X24" i="1"/>
  <c r="W24" i="1"/>
  <c r="V24" i="1"/>
  <c r="U24" i="1"/>
  <c r="T24" i="1"/>
  <c r="S24" i="1"/>
  <c r="R24" i="1"/>
  <c r="Q24" i="1"/>
  <c r="P24" i="1"/>
  <c r="O24" i="1"/>
  <c r="N24" i="1"/>
  <c r="M24" i="1"/>
  <c r="L24" i="1"/>
  <c r="J24" i="1"/>
  <c r="I24" i="1"/>
  <c r="H24" i="1"/>
  <c r="G24" i="1"/>
  <c r="K22" i="1"/>
  <c r="F22" i="1"/>
  <c r="K21" i="1"/>
  <c r="F21" i="1"/>
  <c r="K20" i="1"/>
  <c r="F20" i="1"/>
  <c r="K19" i="1"/>
  <c r="F19" i="1"/>
  <c r="K18" i="1"/>
  <c r="K17" i="1" s="1"/>
  <c r="F18" i="1"/>
  <c r="F17" i="1" s="1"/>
  <c r="AJ17" i="1"/>
  <c r="AI17" i="1"/>
  <c r="AH17" i="1"/>
  <c r="AG17" i="1"/>
  <c r="AF17" i="1"/>
  <c r="AE17" i="1"/>
  <c r="AD17" i="1"/>
  <c r="AC17" i="1"/>
  <c r="AB17" i="1"/>
  <c r="AA17" i="1"/>
  <c r="Z17" i="1"/>
  <c r="Y17" i="1"/>
  <c r="X17" i="1"/>
  <c r="W17" i="1"/>
  <c r="V17" i="1"/>
  <c r="U17" i="1"/>
  <c r="T17" i="1"/>
  <c r="S17" i="1"/>
  <c r="R17" i="1"/>
  <c r="Q17" i="1"/>
  <c r="P17" i="1"/>
  <c r="O17" i="1"/>
  <c r="N17" i="1"/>
  <c r="M17" i="1"/>
  <c r="L17" i="1"/>
  <c r="J17" i="1"/>
  <c r="I17" i="1"/>
  <c r="H17" i="1"/>
  <c r="G17" i="1"/>
  <c r="E17" i="1"/>
  <c r="D17" i="1"/>
  <c r="C17" i="1"/>
  <c r="B17" i="1"/>
  <c r="Q16" i="1"/>
  <c r="J16" i="1"/>
  <c r="B16" i="1"/>
  <c r="N15" i="1"/>
  <c r="K15" i="1"/>
  <c r="F15" i="1"/>
  <c r="AE12" i="1"/>
  <c r="Z12" i="1"/>
  <c r="U12" i="1"/>
  <c r="K12" i="1"/>
  <c r="F12" i="1"/>
  <c r="AE11" i="1"/>
  <c r="Z11" i="1"/>
  <c r="U11" i="1"/>
  <c r="K11" i="1"/>
  <c r="F11" i="1"/>
  <c r="AE10" i="1"/>
  <c r="Z10" i="1"/>
  <c r="Z7" i="1" s="1"/>
  <c r="Z5" i="1" s="1"/>
  <c r="U10" i="1"/>
  <c r="U7" i="1" s="1"/>
  <c r="U5" i="1" s="1"/>
  <c r="K10" i="1"/>
  <c r="F10" i="1"/>
  <c r="AE9" i="1"/>
  <c r="Z9" i="1"/>
  <c r="U9" i="1"/>
  <c r="K9" i="1"/>
  <c r="F9" i="1"/>
  <c r="AE8" i="1"/>
  <c r="AE7" i="1" s="1"/>
  <c r="AE5" i="1" s="1"/>
  <c r="Z8" i="1"/>
  <c r="U8" i="1"/>
  <c r="K8" i="1"/>
  <c r="F8" i="1"/>
  <c r="F7" i="1" s="1"/>
  <c r="F16" i="1" s="1"/>
  <c r="AJ7" i="1"/>
  <c r="AI7" i="1"/>
  <c r="AG7" i="1"/>
  <c r="AG5" i="1" s="1"/>
  <c r="AF7" i="1"/>
  <c r="AF5" i="1" s="1"/>
  <c r="AC7" i="1"/>
  <c r="AC5" i="1" s="1"/>
  <c r="AB7" i="1"/>
  <c r="AB5" i="1" s="1"/>
  <c r="AA7" i="1"/>
  <c r="AA5" i="1" s="1"/>
  <c r="Y7" i="1"/>
  <c r="Y5" i="1" s="1"/>
  <c r="X7" i="1"/>
  <c r="X5" i="1" s="1"/>
  <c r="W7" i="1"/>
  <c r="W5" i="1" s="1"/>
  <c r="V7" i="1"/>
  <c r="T7" i="1"/>
  <c r="T5" i="1" s="1"/>
  <c r="S7" i="1"/>
  <c r="S5" i="1" s="1"/>
  <c r="R7" i="1"/>
  <c r="Q7" i="1"/>
  <c r="Q5" i="1" s="1"/>
  <c r="P7" i="1"/>
  <c r="P5" i="1" s="1"/>
  <c r="O7" i="1"/>
  <c r="O5" i="1" s="1"/>
  <c r="N7" i="1"/>
  <c r="M7" i="1"/>
  <c r="M16" i="1" s="1"/>
  <c r="L7" i="1"/>
  <c r="L16" i="1" s="1"/>
  <c r="K7" i="1"/>
  <c r="K16" i="1" s="1"/>
  <c r="J7" i="1"/>
  <c r="I7" i="1"/>
  <c r="I16" i="1" s="1"/>
  <c r="H7" i="1"/>
  <c r="H16" i="1" s="1"/>
  <c r="G7" i="1"/>
  <c r="G16" i="1" s="1"/>
  <c r="E7" i="1"/>
  <c r="E16" i="1" s="1"/>
  <c r="D7" i="1"/>
  <c r="D16" i="1" s="1"/>
  <c r="C7" i="1"/>
  <c r="C16" i="1" s="1"/>
  <c r="B7" i="1"/>
  <c r="AJ5" i="1"/>
  <c r="AI5" i="1"/>
  <c r="AH5" i="1"/>
  <c r="AD5" i="1"/>
  <c r="V5" i="1"/>
  <c r="R5" i="1"/>
  <c r="N5" i="1"/>
  <c r="J5" i="1"/>
  <c r="G5" i="1" l="1"/>
  <c r="K5" i="1"/>
  <c r="H5" i="1"/>
  <c r="L5" i="1"/>
  <c r="I5" i="1"/>
  <c r="M5" i="1"/>
</calcChain>
</file>

<file path=xl/sharedStrings.xml><?xml version="1.0" encoding="utf-8"?>
<sst xmlns="http://schemas.openxmlformats.org/spreadsheetml/2006/main" count="118" uniqueCount="36">
  <si>
    <t>CYFROWY POLSAT S.A. CAPITAL GROUP</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</si>
  <si>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</si>
  <si>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r>
      <t>SEGMENT OF SERVICES TO INDIVIDUAL AND BUSINESS CUSTOMERS</t>
    </r>
    <r>
      <rPr>
        <b/>
        <vertAlign val="superscript"/>
        <sz val="9"/>
        <color rgb="FF000000"/>
        <rFont val="Calibri"/>
        <family val="2"/>
        <charset val="238"/>
        <scheme val="minor"/>
      </rPr>
      <t>1)</t>
    </r>
  </si>
  <si>
    <t>1Q</t>
  </si>
  <si>
    <t>2Q</t>
  </si>
  <si>
    <t>3Q</t>
  </si>
  <si>
    <t>4Q</t>
  </si>
  <si>
    <r>
      <t>2Q</t>
    </r>
    <r>
      <rPr>
        <b/>
        <vertAlign val="superscript"/>
        <sz val="9"/>
        <color indexed="8"/>
        <rFont val="Calibri"/>
        <family val="2"/>
        <charset val="238"/>
        <scheme val="minor"/>
      </rPr>
      <t>6</t>
    </r>
  </si>
  <si>
    <r>
      <t>Total number of RGUs</t>
    </r>
    <r>
      <rPr>
        <b/>
        <vertAlign val="superscript"/>
        <sz val="9"/>
        <rFont val="Calibri"/>
        <family val="2"/>
        <charset val="238"/>
        <scheme val="minor"/>
      </rPr>
      <t>2)</t>
    </r>
    <r>
      <rPr>
        <b/>
        <sz val="9"/>
        <rFont val="Calibri"/>
        <family val="2"/>
        <charset val="238"/>
        <scheme val="minor"/>
      </rPr>
      <t xml:space="preserve"> (contract + prepaid), EOP</t>
    </r>
  </si>
  <si>
    <t>n/a</t>
  </si>
  <si>
    <t>CONTRACT SERVICES</t>
  </si>
  <si>
    <t>Total number of RGUs (EOP), including:</t>
  </si>
  <si>
    <t>Pay TV, including:</t>
  </si>
  <si>
    <t>Multiroom</t>
  </si>
  <si>
    <t>Mobile telephony</t>
  </si>
  <si>
    <t>Internet</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</si>
  <si>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</si>
  <si>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</si>
  <si>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</si>
  <si>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</si>
  <si>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</si>
  <si>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</si>
  <si>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</si>
  <si>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</si>
  <si>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Total number of RGUs, including:</t>
  </si>
  <si>
    <t>Pay TV</t>
  </si>
  <si>
    <t xml:space="preserve">Mobile telephony </t>
  </si>
  <si>
    <t xml:space="preserve">Internet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</si>
  <si>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</si>
  <si>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</si>
  <si>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</si>
  <si>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</si>
  <si>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</si>
  <si>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</si>
  <si>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</si>
  <si>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6) Operational indicators excluding the results of Netia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</si>
</sst>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
    <numFmt numFmtId="168" formatCode="_-* #,##0.00\ [$€-1]_-;\-* #,##0.00\ [$€-1]_-;_-* &quot;-&quot;??\ [$€-1]_-"/>
  </numFmts>
  <fonts count="24">
    <font>
      <sz val="11"/>
      <color theme="1"/>
      <name val="Czcionka tekstu podstawowego"/>
      <family val="2"/>
      <charset val="238"/>
    </font>
    <font>
      <sz val="11"/>
      <color theme="1"/>
      <name val="Czcionka tekstu podstawowego"/>
      <family val="2"/>
      <charset val="238"/>
    </font>
    <font>
      <b/>
      <sz val="10"/>
      <color theme="9"/>
      <name val="Calibri"/>
      <family val="2"/>
      <charset val="238"/>
      <scheme val="minor"/>
    </font>
    <font>
      <sz val="10"/>
      <color theme="1"/>
      <name val="Czcionka tekstu podstawowego"/>
      <family val="2"/>
      <charset val="238"/>
    </font>
    <font>
      <b/>
      <sz val="9"/>
      <color theme="1"/>
      <name val="Calibri"/>
      <family val="2"/>
      <charset val="238"/>
      <scheme val="minor"/>
    </font>
    <font>
      <sz val="9"/>
      <color indexed="8"/>
      <name val="Calibri"/>
      <family val="2"/>
      <charset val="238"/>
    </font>
    <font>
      <b/>
      <sz val="10"/>
      <color indexed="8"/>
      <name val="Calibri"/>
      <family val="2"/>
      <charset val="238"/>
    </font>
    <font>
      <b/>
      <sz val="9"/>
      <color rgb="FF000000"/>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vertAlign val="superscript"/>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theme="9"/>
      <name val="Calibri"/>
      <family val="2"/>
      <charset val="238"/>
      <scheme val="minor"/>
    </font>
    <font>
      <sz val="9"/>
      <name val="Calibri"/>
      <family val="2"/>
      <charset val="238"/>
      <scheme val="minor"/>
    </font>
    <font>
      <sz val="11"/>
      <color indexed="8"/>
      <name val="Czcionka tekstu podstawowego"/>
      <family val="2"/>
      <charset val="238"/>
    </font>
    <font>
      <sz val="9"/>
      <color rgb="FF000000"/>
      <name val="Calibri"/>
      <family val="2"/>
      <charset val="238"/>
      <scheme val="minor"/>
    </font>
    <font>
      <sz val="9"/>
      <color theme="1"/>
      <name val="Calibri"/>
      <family val="2"/>
      <charset val="238"/>
      <scheme val="minor"/>
    </font>
    <font>
      <i/>
      <sz val="9"/>
      <color rgb="FF000000"/>
      <name val="Calibri"/>
      <family val="2"/>
      <charset val="238"/>
      <scheme val="minor"/>
    </font>
    <font>
      <i/>
      <sz val="9"/>
      <name val="Calibri"/>
      <family val="2"/>
      <charset val="238"/>
      <scheme val="minor"/>
    </font>
    <font>
      <i/>
      <sz val="9"/>
      <color theme="1"/>
      <name val="Calibri"/>
      <family val="2"/>
      <charset val="238"/>
      <scheme val="minor"/>
    </font>
    <font>
      <vertAlign val="superscript"/>
      <sz val="9"/>
      <color rgb="FF000000"/>
      <name val="Calibri"/>
      <family val="2"/>
      <charset val="238"/>
      <scheme val="minor"/>
    </font>
    <font>
      <b/>
      <sz val="9"/>
      <name val="Calibri"/>
      <family val="2"/>
      <charset val="238"/>
    </font>
    <font>
      <sz val="9"/>
      <color theme="9"/>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rgb="FFF7A833"/>
        <bgColor indexed="64"/>
      </patternFill>
    </fill>
    <fill>
      <patternFill patternType="mediumGray">
        <fgColor theme="0" tint="-0.24994659260841701"/>
        <bgColor rgb="FFF7A833"/>
      </patternFill>
    </fill>
    <fill>
      <patternFill patternType="mediumGray">
        <fgColor theme="0" tint="-0.24994659260841701"/>
        <bgColor rgb="FFFFC000"/>
      </patternFill>
    </fill>
    <fill>
      <patternFill patternType="mediumGray">
        <fgColor theme="0" tint="-4.9989318521683403E-2"/>
        <bgColor rgb="FFF7A833"/>
      </patternFill>
    </fill>
    <fill>
      <patternFill patternType="mediumGray">
        <fgColor theme="0" tint="-4.9989318521683403E-2"/>
        <bgColor rgb="FFFFC000"/>
      </patternFill>
    </fill>
    <fill>
      <patternFill patternType="solid">
        <fgColor theme="0"/>
        <bgColor theme="0"/>
      </patternFill>
    </fill>
    <fill>
      <patternFill patternType="mediumGray">
        <fgColor theme="0" tint="-0.24994659260841701"/>
        <bgColor theme="0"/>
      </patternFill>
    </fill>
    <fill>
      <patternFill patternType="solid">
        <fgColor theme="0" tint="-4.9989318521683403E-2"/>
        <bgColor indexed="64"/>
      </patternFill>
    </fill>
    <fill>
      <patternFill patternType="mediumGray">
        <fgColor theme="0" tint="-0.24994659260841701"/>
        <bgColor theme="0" tint="-4.9989318521683403E-2"/>
      </patternFill>
    </fill>
    <fill>
      <patternFill patternType="solid">
        <fgColor theme="0" tint="-4.9989318521683403E-2"/>
        <bgColor theme="0"/>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auto="1"/>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style="medium">
        <color auto="1"/>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5" fillId="0" borderId="0" applyFont="0" applyFill="0" applyBorder="0" applyAlignment="0" applyProtection="0"/>
    <xf numFmtId="9" fontId="1" fillId="0" borderId="0" applyFont="0" applyFill="0" applyBorder="0" applyAlignment="0" applyProtection="0"/>
    <xf numFmtId="168" fontId="1" fillId="0" borderId="0"/>
    <xf numFmtId="168" fontId="1" fillId="0" borderId="0"/>
    <xf numFmtId="168" fontId="1" fillId="0" borderId="0"/>
  </cellStyleXfs>
  <cellXfs count="155">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4" fillId="0" borderId="0" xfId="0" applyFont="1" applyFill="1" applyAlignment="1">
      <alignment horizontal="left" vertical="top" wrapText="1"/>
    </xf>
    <xf numFmtId="0" fontId="5" fillId="0" borderId="0" xfId="0" applyFont="1" applyAlignment="1">
      <alignment vertical="center"/>
    </xf>
    <xf numFmtId="0" fontId="5" fillId="0" borderId="0" xfId="0" applyFont="1" applyFill="1" applyBorder="1" applyAlignment="1">
      <alignment vertical="center"/>
    </xf>
    <xf numFmtId="0" fontId="5" fillId="2" borderId="0" xfId="0" applyFont="1" applyFill="1" applyAlignment="1">
      <alignment vertical="center"/>
    </xf>
    <xf numFmtId="164" fontId="6" fillId="2" borderId="0" xfId="0" applyNumberFormat="1" applyFont="1" applyFill="1" applyBorder="1" applyAlignment="1">
      <alignment vertical="center"/>
    </xf>
    <xf numFmtId="0" fontId="7" fillId="2"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9" fillId="6" borderId="6" xfId="0" applyFont="1" applyFill="1" applyBorder="1" applyAlignment="1">
      <alignment horizontal="center" vertical="center"/>
    </xf>
    <xf numFmtId="0" fontId="9" fillId="6" borderId="0" xfId="0" applyFont="1" applyFill="1" applyBorder="1" applyAlignment="1">
      <alignment horizontal="center" vertical="center"/>
    </xf>
    <xf numFmtId="0" fontId="4" fillId="4" borderId="7" xfId="0" applyFont="1" applyFill="1" applyBorder="1" applyAlignment="1">
      <alignment horizontal="center" vertical="center" wrapText="1"/>
    </xf>
    <xf numFmtId="0" fontId="9" fillId="6" borderId="8"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4" fillId="5" borderId="7" xfId="0" applyFont="1" applyFill="1" applyBorder="1" applyAlignment="1">
      <alignment horizontal="center" vertical="center" wrapText="1"/>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8" xfId="0" applyFont="1" applyFill="1" applyBorder="1" applyAlignment="1">
      <alignment horizontal="center" vertical="center"/>
    </xf>
    <xf numFmtId="0" fontId="11" fillId="2" borderId="11" xfId="0" applyFont="1" applyFill="1" applyBorder="1" applyAlignment="1">
      <alignment horizontal="left" vertical="center" wrapText="1"/>
    </xf>
    <xf numFmtId="3" fontId="11" fillId="8" borderId="2" xfId="0" applyNumberFormat="1" applyFont="1" applyFill="1" applyBorder="1" applyAlignment="1">
      <alignment horizontal="center" vertical="center" wrapText="1"/>
    </xf>
    <xf numFmtId="3" fontId="11" fillId="8" borderId="3" xfId="0" applyNumberFormat="1" applyFont="1" applyFill="1" applyBorder="1" applyAlignment="1">
      <alignment horizontal="center" vertical="center" wrapText="1"/>
    </xf>
    <xf numFmtId="3" fontId="11" fillId="9" borderId="12" xfId="0" applyNumberFormat="1" applyFont="1" applyFill="1" applyBorder="1" applyAlignment="1">
      <alignment horizontal="center" vertical="center" wrapText="1"/>
    </xf>
    <xf numFmtId="3" fontId="11" fillId="2" borderId="2"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1" fillId="9" borderId="12" xfId="0" applyNumberFormat="1" applyFont="1" applyFill="1" applyBorder="1" applyAlignment="1">
      <alignment horizontal="right" vertical="center" wrapText="1"/>
    </xf>
    <xf numFmtId="164" fontId="6" fillId="2" borderId="3" xfId="0" applyNumberFormat="1" applyFont="1" applyFill="1" applyBorder="1" applyAlignment="1">
      <alignment vertical="center"/>
    </xf>
    <xf numFmtId="0" fontId="13" fillId="10" borderId="13" xfId="0" applyFont="1" applyFill="1" applyBorder="1" applyAlignment="1">
      <alignment horizontal="left" vertical="center" wrapText="1"/>
    </xf>
    <xf numFmtId="3" fontId="14" fillId="10" borderId="14" xfId="0" applyNumberFormat="1" applyFont="1" applyFill="1" applyBorder="1" applyAlignment="1">
      <alignment horizontal="right" vertical="center" wrapText="1"/>
    </xf>
    <xf numFmtId="3" fontId="14" fillId="10" borderId="0" xfId="0" applyNumberFormat="1" applyFont="1" applyFill="1" applyBorder="1" applyAlignment="1">
      <alignment horizontal="right" vertical="center" wrapText="1"/>
    </xf>
    <xf numFmtId="3" fontId="14" fillId="11" borderId="0" xfId="0" applyNumberFormat="1" applyFont="1" applyFill="1" applyBorder="1" applyAlignment="1">
      <alignment horizontal="right" vertical="center" wrapText="1"/>
    </xf>
    <xf numFmtId="3" fontId="14" fillId="10" borderId="13" xfId="0" applyNumberFormat="1" applyFont="1" applyFill="1" applyBorder="1" applyAlignment="1">
      <alignment horizontal="right" vertical="center" wrapText="1"/>
    </xf>
    <xf numFmtId="165" fontId="14" fillId="10" borderId="14" xfId="1" applyNumberFormat="1" applyFont="1" applyFill="1" applyBorder="1" applyAlignment="1">
      <alignment horizontal="right" vertical="center" wrapText="1"/>
    </xf>
    <xf numFmtId="3" fontId="14" fillId="11" borderId="15" xfId="0" applyNumberFormat="1" applyFont="1" applyFill="1" applyBorder="1" applyAlignment="1">
      <alignment horizontal="right" vertical="center" wrapText="1"/>
    </xf>
    <xf numFmtId="165" fontId="14" fillId="10" borderId="14" xfId="2" applyNumberFormat="1" applyFont="1" applyFill="1" applyBorder="1" applyAlignment="1">
      <alignment horizontal="right" vertical="center" wrapText="1"/>
    </xf>
    <xf numFmtId="165" fontId="14" fillId="10" borderId="0" xfId="2" applyNumberFormat="1" applyFont="1" applyFill="1" applyBorder="1" applyAlignment="1">
      <alignment horizontal="right" vertical="center" wrapText="1"/>
    </xf>
    <xf numFmtId="0" fontId="7" fillId="2" borderId="14" xfId="0" applyFont="1" applyFill="1" applyBorder="1" applyAlignment="1">
      <alignment horizontal="left" vertical="center"/>
    </xf>
    <xf numFmtId="3" fontId="11" fillId="2" borderId="14"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11" fillId="9" borderId="0" xfId="0" applyNumberFormat="1" applyFont="1" applyFill="1" applyBorder="1" applyAlignment="1">
      <alignment horizontal="right" vertical="center" wrapText="1"/>
    </xf>
    <xf numFmtId="3" fontId="11" fillId="9" borderId="15"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0" fontId="16" fillId="2" borderId="14" xfId="0" applyFont="1" applyFill="1" applyBorder="1" applyAlignment="1">
      <alignment horizontal="left" vertical="center" wrapText="1" indent="1"/>
    </xf>
    <xf numFmtId="3" fontId="14" fillId="2" borderId="14"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14" fillId="9" borderId="0" xfId="0" applyNumberFormat="1" applyFont="1" applyFill="1" applyBorder="1" applyAlignment="1">
      <alignment horizontal="right" vertical="center" wrapText="1"/>
    </xf>
    <xf numFmtId="3" fontId="17" fillId="2" borderId="0" xfId="0" applyNumberFormat="1" applyFont="1" applyFill="1" applyBorder="1" applyAlignment="1">
      <alignment horizontal="right" vertical="center" wrapText="1"/>
    </xf>
    <xf numFmtId="3" fontId="14" fillId="9" borderId="15"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0" fontId="18" fillId="2" borderId="14" xfId="0" applyFont="1" applyFill="1" applyBorder="1" applyAlignment="1">
      <alignment horizontal="left" vertical="center" wrapText="1" indent="3"/>
    </xf>
    <xf numFmtId="3" fontId="19" fillId="2" borderId="14" xfId="0"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3" fontId="19" fillId="9" borderId="0"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19" fillId="9" borderId="15"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14" fillId="2" borderId="16" xfId="0" applyNumberFormat="1" applyFont="1" applyFill="1" applyBorder="1" applyAlignment="1">
      <alignment horizontal="right" vertical="center" wrapText="1"/>
    </xf>
    <xf numFmtId="3" fontId="14" fillId="2" borderId="17" xfId="0" applyNumberFormat="1" applyFont="1" applyFill="1" applyBorder="1" applyAlignment="1">
      <alignment horizontal="right" vertical="center" wrapText="1"/>
    </xf>
    <xf numFmtId="0" fontId="5" fillId="0" borderId="0" xfId="0" applyFont="1" applyBorder="1" applyAlignment="1">
      <alignment vertical="center"/>
    </xf>
    <xf numFmtId="3" fontId="14" fillId="0" borderId="17" xfId="0" applyNumberFormat="1" applyFont="1" applyFill="1" applyBorder="1" applyAlignment="1">
      <alignment horizontal="right" vertical="center" wrapText="1"/>
    </xf>
    <xf numFmtId="0" fontId="7" fillId="2" borderId="18" xfId="0" applyFont="1" applyFill="1" applyBorder="1" applyAlignment="1">
      <alignment horizontal="left" vertical="center" wrapText="1"/>
    </xf>
    <xf numFmtId="3" fontId="11" fillId="2" borderId="19" xfId="0" applyNumberFormat="1" applyFont="1" applyFill="1" applyBorder="1" applyAlignment="1">
      <alignment horizontal="right" vertical="center" wrapText="1"/>
    </xf>
    <xf numFmtId="3" fontId="11" fillId="2" borderId="20" xfId="0" applyNumberFormat="1" applyFont="1" applyFill="1" applyBorder="1" applyAlignment="1">
      <alignment horizontal="right" vertical="center" wrapText="1"/>
    </xf>
    <xf numFmtId="3" fontId="11" fillId="9" borderId="20" xfId="0" applyNumberFormat="1" applyFont="1" applyFill="1" applyBorder="1" applyAlignment="1">
      <alignment horizontal="right" vertical="center" wrapText="1"/>
    </xf>
    <xf numFmtId="3" fontId="4" fillId="2" borderId="20" xfId="0" applyNumberFormat="1" applyFont="1" applyFill="1" applyBorder="1" applyAlignment="1">
      <alignment horizontal="right" vertical="center" wrapText="1"/>
    </xf>
    <xf numFmtId="3" fontId="11" fillId="9" borderId="21" xfId="0" applyNumberFormat="1" applyFont="1" applyFill="1" applyBorder="1" applyAlignment="1">
      <alignment horizontal="right" vertical="center" wrapText="1"/>
    </xf>
    <xf numFmtId="3" fontId="11" fillId="0" borderId="17" xfId="0" applyNumberFormat="1" applyFont="1" applyFill="1" applyBorder="1" applyAlignment="1">
      <alignment horizontal="right" vertical="center" wrapText="1"/>
    </xf>
    <xf numFmtId="0" fontId="16" fillId="2" borderId="13" xfId="0" applyFont="1" applyFill="1" applyBorder="1" applyAlignment="1">
      <alignment horizontal="left" vertical="center"/>
    </xf>
    <xf numFmtId="166" fontId="14" fillId="2" borderId="13" xfId="0" applyNumberFormat="1" applyFont="1" applyFill="1" applyBorder="1" applyAlignment="1">
      <alignment horizontal="right" vertical="center" wrapText="1"/>
    </xf>
    <xf numFmtId="166" fontId="14" fillId="2" borderId="8" xfId="0" applyNumberFormat="1" applyFont="1" applyFill="1" applyBorder="1" applyAlignment="1">
      <alignment horizontal="right" vertical="center" wrapText="1"/>
    </xf>
    <xf numFmtId="166" fontId="14" fillId="9" borderId="8" xfId="0" applyNumberFormat="1" applyFont="1" applyFill="1" applyBorder="1" applyAlignment="1">
      <alignment horizontal="right" vertical="center" wrapText="1"/>
    </xf>
    <xf numFmtId="167" fontId="17" fillId="2" borderId="0" xfId="0" applyNumberFormat="1" applyFont="1" applyFill="1" applyBorder="1" applyAlignment="1">
      <alignment horizontal="right" vertical="center" wrapText="1"/>
    </xf>
    <xf numFmtId="166" fontId="14" fillId="9" borderId="4" xfId="0" applyNumberFormat="1" applyFont="1" applyFill="1" applyBorder="1" applyAlignment="1">
      <alignment horizontal="right" vertical="center" wrapText="1"/>
    </xf>
    <xf numFmtId="166" fontId="14" fillId="0" borderId="8" xfId="0" applyNumberFormat="1" applyFont="1" applyFill="1" applyBorder="1" applyAlignment="1">
      <alignment horizontal="right" vertical="center" wrapText="1"/>
    </xf>
    <xf numFmtId="0" fontId="16" fillId="2" borderId="22" xfId="0" applyFont="1" applyFill="1" applyBorder="1" applyAlignment="1">
      <alignment horizontal="left" vertical="center"/>
    </xf>
    <xf numFmtId="166" fontId="14" fillId="2" borderId="14" xfId="0" applyNumberFormat="1" applyFont="1" applyFill="1" applyBorder="1" applyAlignment="1">
      <alignment horizontal="right" vertical="center" wrapText="1"/>
    </xf>
    <xf numFmtId="166" fontId="14" fillId="2" borderId="0" xfId="0" applyNumberFormat="1" applyFont="1" applyFill="1" applyBorder="1" applyAlignment="1">
      <alignment horizontal="right" vertical="center" wrapText="1"/>
    </xf>
    <xf numFmtId="166" fontId="14" fillId="9" borderId="15" xfId="0" applyNumberFormat="1" applyFont="1" applyFill="1" applyBorder="1" applyAlignment="1">
      <alignment horizontal="right" vertical="center" wrapText="1"/>
    </xf>
    <xf numFmtId="166" fontId="14" fillId="0" borderId="0" xfId="0" applyNumberFormat="1" applyFont="1" applyFill="1" applyBorder="1" applyAlignment="1">
      <alignment horizontal="right" vertical="center" wrapText="1"/>
    </xf>
    <xf numFmtId="0" fontId="16" fillId="2" borderId="14" xfId="0" applyFont="1" applyFill="1" applyBorder="1" applyAlignment="1">
      <alignment horizontal="left" vertical="center" wrapText="1"/>
    </xf>
    <xf numFmtId="3" fontId="14" fillId="8" borderId="14" xfId="0" applyNumberFormat="1" applyFont="1" applyFill="1" applyBorder="1" applyAlignment="1">
      <alignment horizontal="right" vertical="center" wrapText="1"/>
    </xf>
    <xf numFmtId="3" fontId="14" fillId="8" borderId="0" xfId="0" applyNumberFormat="1" applyFont="1" applyFill="1" applyBorder="1" applyAlignment="1">
      <alignment horizontal="right" vertical="center" wrapText="1"/>
    </xf>
    <xf numFmtId="165" fontId="14" fillId="2" borderId="0" xfId="0" applyNumberFormat="1" applyFont="1" applyFill="1" applyBorder="1" applyAlignment="1">
      <alignment horizontal="right" vertical="center" wrapText="1"/>
    </xf>
    <xf numFmtId="165" fontId="14" fillId="9" borderId="0" xfId="0" applyNumberFormat="1" applyFont="1" applyFill="1" applyBorder="1" applyAlignment="1">
      <alignment horizontal="right" vertical="center" wrapText="1"/>
    </xf>
    <xf numFmtId="165" fontId="14" fillId="2" borderId="14" xfId="0" applyNumberFormat="1" applyFont="1" applyFill="1" applyBorder="1" applyAlignment="1">
      <alignment horizontal="right" vertical="center" wrapText="1"/>
    </xf>
    <xf numFmtId="165" fontId="17" fillId="2" borderId="0" xfId="0" applyNumberFormat="1" applyFont="1" applyFill="1" applyBorder="1" applyAlignment="1">
      <alignment horizontal="right" vertical="center" wrapText="1"/>
    </xf>
    <xf numFmtId="165" fontId="14" fillId="9" borderId="15" xfId="0" applyNumberFormat="1" applyFont="1" applyFill="1" applyBorder="1" applyAlignment="1">
      <alignment horizontal="right" vertical="center" wrapText="1"/>
    </xf>
    <xf numFmtId="165" fontId="14" fillId="0" borderId="0" xfId="0" applyNumberFormat="1" applyFont="1" applyFill="1" applyBorder="1" applyAlignment="1">
      <alignment horizontal="right" vertical="center" wrapText="1"/>
    </xf>
    <xf numFmtId="2" fontId="14" fillId="2" borderId="23" xfId="0" applyNumberFormat="1" applyFont="1" applyFill="1" applyBorder="1" applyAlignment="1">
      <alignment horizontal="right" vertical="center" wrapText="1"/>
    </xf>
    <xf numFmtId="2" fontId="14" fillId="2" borderId="24" xfId="0" applyNumberFormat="1" applyFont="1" applyFill="1" applyBorder="1" applyAlignment="1">
      <alignment horizontal="right" vertical="center" wrapText="1"/>
    </xf>
    <xf numFmtId="2" fontId="14" fillId="9" borderId="7" xfId="0" applyNumberFormat="1" applyFont="1" applyFill="1" applyBorder="1" applyAlignment="1">
      <alignment horizontal="right" vertical="center" wrapText="1"/>
    </xf>
    <xf numFmtId="4" fontId="17" fillId="2" borderId="24" xfId="0" applyNumberFormat="1" applyFont="1" applyFill="1" applyBorder="1" applyAlignment="1">
      <alignment horizontal="right" vertical="center" wrapText="1"/>
    </xf>
    <xf numFmtId="2" fontId="14" fillId="0" borderId="24" xfId="0" applyNumberFormat="1" applyFont="1" applyFill="1" applyBorder="1" applyAlignment="1">
      <alignment horizontal="right" vertical="center" wrapText="1"/>
    </xf>
    <xf numFmtId="0" fontId="7" fillId="2" borderId="13" xfId="0" applyFont="1" applyFill="1" applyBorder="1" applyAlignment="1">
      <alignment horizontal="left" vertical="center"/>
    </xf>
    <xf numFmtId="3" fontId="11" fillId="2" borderId="13" xfId="0" applyNumberFormat="1" applyFont="1" applyFill="1" applyBorder="1" applyAlignment="1">
      <alignment horizontal="right" vertical="center" wrapText="1"/>
    </xf>
    <xf numFmtId="3" fontId="11" fillId="2" borderId="8" xfId="0" applyNumberFormat="1" applyFont="1" applyFill="1" applyBorder="1" applyAlignment="1">
      <alignment horizontal="right" vertical="center" wrapText="1"/>
    </xf>
    <xf numFmtId="3" fontId="19" fillId="2" borderId="14" xfId="1" applyNumberFormat="1" applyFont="1" applyFill="1" applyBorder="1" applyAlignment="1">
      <alignment horizontal="right" vertical="center" wrapText="1"/>
    </xf>
    <xf numFmtId="3" fontId="19" fillId="2" borderId="14" xfId="2" applyNumberFormat="1" applyFont="1" applyFill="1" applyBorder="1" applyAlignment="1">
      <alignment horizontal="right" vertical="center" wrapText="1"/>
    </xf>
    <xf numFmtId="3" fontId="19" fillId="2" borderId="0" xfId="2" applyNumberFormat="1" applyFont="1" applyFill="1" applyBorder="1" applyAlignment="1">
      <alignment horizontal="right" vertical="center" wrapText="1"/>
    </xf>
    <xf numFmtId="3" fontId="19" fillId="0" borderId="0" xfId="2" applyNumberFormat="1" applyFont="1" applyFill="1" applyBorder="1" applyAlignment="1">
      <alignment horizontal="right" vertical="center" wrapText="1"/>
    </xf>
    <xf numFmtId="3" fontId="14" fillId="2" borderId="14" xfId="1" applyNumberFormat="1" applyFont="1" applyFill="1" applyBorder="1" applyAlignment="1">
      <alignment horizontal="right" vertical="center" wrapText="1"/>
    </xf>
    <xf numFmtId="3" fontId="14" fillId="2" borderId="14" xfId="2" applyNumberFormat="1" applyFont="1" applyFill="1" applyBorder="1" applyAlignment="1">
      <alignment horizontal="right" vertical="center" wrapText="1"/>
    </xf>
    <xf numFmtId="3" fontId="14" fillId="2" borderId="0" xfId="2" applyNumberFormat="1" applyFont="1" applyFill="1" applyBorder="1" applyAlignment="1">
      <alignment horizontal="right" vertical="center" wrapText="1"/>
    </xf>
    <xf numFmtId="3" fontId="14" fillId="0" borderId="0" xfId="2" applyNumberFormat="1" applyFont="1" applyFill="1" applyBorder="1" applyAlignment="1">
      <alignment horizontal="right" vertical="center" wrapText="1"/>
    </xf>
    <xf numFmtId="3" fontId="22" fillId="2" borderId="18" xfId="0" applyNumberFormat="1" applyFont="1" applyFill="1" applyBorder="1" applyAlignment="1">
      <alignment vertical="center"/>
    </xf>
    <xf numFmtId="3" fontId="22" fillId="2" borderId="20" xfId="0" applyNumberFormat="1" applyFont="1" applyFill="1" applyBorder="1" applyAlignment="1">
      <alignment vertical="center"/>
    </xf>
    <xf numFmtId="3" fontId="22" fillId="9" borderId="20" xfId="0" applyNumberFormat="1" applyFont="1" applyFill="1" applyBorder="1" applyAlignment="1">
      <alignment vertical="center"/>
    </xf>
    <xf numFmtId="3" fontId="22" fillId="2" borderId="19" xfId="0" applyNumberFormat="1" applyFont="1" applyFill="1" applyBorder="1" applyAlignment="1">
      <alignment vertical="center"/>
    </xf>
    <xf numFmtId="3" fontId="22" fillId="9" borderId="21" xfId="0" applyNumberFormat="1" applyFont="1" applyFill="1" applyBorder="1" applyAlignment="1">
      <alignment vertical="center"/>
    </xf>
    <xf numFmtId="3" fontId="22" fillId="0" borderId="20" xfId="0" applyNumberFormat="1" applyFont="1" applyFill="1" applyBorder="1" applyAlignment="1">
      <alignment vertical="center"/>
    </xf>
    <xf numFmtId="3" fontId="13" fillId="12" borderId="13" xfId="0" applyNumberFormat="1" applyFont="1" applyFill="1" applyBorder="1" applyAlignment="1">
      <alignment horizontal="right" vertical="center" wrapText="1"/>
    </xf>
    <xf numFmtId="3" fontId="13" fillId="12" borderId="8" xfId="0" applyNumberFormat="1" applyFont="1" applyFill="1" applyBorder="1" applyAlignment="1">
      <alignment horizontal="right" vertical="center" wrapText="1"/>
    </xf>
    <xf numFmtId="3" fontId="13" fillId="11" borderId="4" xfId="0" applyNumberFormat="1" applyFont="1" applyFill="1" applyBorder="1" applyAlignment="1">
      <alignment horizontal="right" vertical="center" wrapText="1"/>
    </xf>
    <xf numFmtId="166" fontId="23" fillId="10" borderId="13" xfId="0" applyNumberFormat="1" applyFont="1" applyFill="1" applyBorder="1" applyAlignment="1">
      <alignment horizontal="right" vertical="center" wrapText="1"/>
    </xf>
    <xf numFmtId="166" fontId="23" fillId="10" borderId="8" xfId="0" applyNumberFormat="1" applyFont="1" applyFill="1" applyBorder="1" applyAlignment="1">
      <alignment horizontal="right" vertical="center" wrapText="1"/>
    </xf>
    <xf numFmtId="166" fontId="13" fillId="10" borderId="0" xfId="0" applyNumberFormat="1" applyFont="1" applyFill="1" applyBorder="1" applyAlignment="1">
      <alignment horizontal="right" vertical="center" wrapText="1"/>
    </xf>
    <xf numFmtId="0" fontId="7" fillId="2" borderId="14" xfId="0" applyFont="1" applyFill="1" applyBorder="1" applyAlignment="1">
      <alignment horizontal="left" vertical="center" wrapText="1"/>
    </xf>
    <xf numFmtId="3" fontId="11" fillId="8" borderId="14" xfId="0" applyNumberFormat="1" applyFont="1" applyFill="1" applyBorder="1" applyAlignment="1">
      <alignment horizontal="right" vertical="center" wrapText="1"/>
    </xf>
    <xf numFmtId="3" fontId="11" fillId="8" borderId="0" xfId="0" applyNumberFormat="1" applyFont="1" applyFill="1" applyBorder="1" applyAlignment="1">
      <alignment horizontal="right" vertical="center" wrapText="1"/>
    </xf>
    <xf numFmtId="3" fontId="11" fillId="9" borderId="15" xfId="0" applyNumberFormat="1" applyFont="1" applyFill="1" applyBorder="1" applyAlignment="1">
      <alignment horizontal="center" vertical="center" wrapText="1"/>
    </xf>
    <xf numFmtId="3" fontId="14" fillId="9" borderId="15" xfId="0" applyNumberFormat="1" applyFont="1" applyFill="1" applyBorder="1" applyAlignment="1">
      <alignment horizontal="center" vertical="center" wrapText="1"/>
    </xf>
    <xf numFmtId="0" fontId="16" fillId="2" borderId="23" xfId="0" applyFont="1" applyFill="1" applyBorder="1" applyAlignment="1">
      <alignment horizontal="left" vertical="center" wrapText="1" indent="1"/>
    </xf>
    <xf numFmtId="0" fontId="16" fillId="2" borderId="23" xfId="0" applyFont="1" applyFill="1" applyBorder="1" applyAlignment="1">
      <alignment horizontal="left" vertical="center" wrapText="1"/>
    </xf>
    <xf numFmtId="3" fontId="14" fillId="8" borderId="2" xfId="0" applyNumberFormat="1" applyFont="1" applyFill="1" applyBorder="1" applyAlignment="1">
      <alignment horizontal="right" vertical="center" wrapText="1"/>
    </xf>
    <xf numFmtId="3" fontId="14" fillId="8" borderId="3" xfId="0" applyNumberFormat="1" applyFont="1" applyFill="1" applyBorder="1" applyAlignment="1">
      <alignment horizontal="right" vertical="center" wrapText="1"/>
    </xf>
    <xf numFmtId="3" fontId="14" fillId="9" borderId="12" xfId="0" applyNumberFormat="1" applyFont="1" applyFill="1" applyBorder="1" applyAlignment="1">
      <alignment horizontal="center" vertical="center" wrapText="1"/>
    </xf>
    <xf numFmtId="166" fontId="14" fillId="2" borderId="2" xfId="0" applyNumberFormat="1" applyFont="1" applyFill="1" applyBorder="1" applyAlignment="1">
      <alignment horizontal="right" vertical="center" wrapText="1"/>
    </xf>
    <xf numFmtId="166" fontId="14" fillId="2" borderId="3" xfId="0" applyNumberFormat="1" applyFont="1" applyFill="1" applyBorder="1" applyAlignment="1">
      <alignment horizontal="right" vertical="center" wrapText="1"/>
    </xf>
    <xf numFmtId="167" fontId="14" fillId="9" borderId="12" xfId="0" applyNumberFormat="1" applyFont="1" applyFill="1" applyBorder="1" applyAlignment="1">
      <alignment horizontal="right" vertical="center" wrapText="1"/>
    </xf>
    <xf numFmtId="0" fontId="14" fillId="2" borderId="3" xfId="0" applyFont="1" applyFill="1" applyBorder="1" applyAlignment="1">
      <alignment horizontal="right" vertical="center" wrapText="1"/>
    </xf>
    <xf numFmtId="166" fontId="14" fillId="0" borderId="3" xfId="0" applyNumberFormat="1" applyFont="1" applyFill="1" applyBorder="1" applyAlignment="1">
      <alignment horizontal="right" vertical="center" wrapText="1"/>
    </xf>
    <xf numFmtId="0" fontId="7" fillId="2" borderId="13" xfId="0" applyFont="1" applyFill="1" applyBorder="1" applyAlignment="1">
      <alignment horizontal="left" vertical="center" wrapText="1"/>
    </xf>
    <xf numFmtId="3" fontId="11" fillId="8" borderId="13" xfId="0" applyNumberFormat="1" applyFont="1" applyFill="1" applyBorder="1" applyAlignment="1">
      <alignment horizontal="right" vertical="center" wrapText="1"/>
    </xf>
    <xf numFmtId="3" fontId="14" fillId="8" borderId="8" xfId="0" applyNumberFormat="1" applyFont="1" applyFill="1" applyBorder="1" applyAlignment="1">
      <alignment horizontal="right" vertical="center" wrapText="1"/>
    </xf>
    <xf numFmtId="3" fontId="14" fillId="9" borderId="4" xfId="0" applyNumberFormat="1" applyFont="1" applyFill="1" applyBorder="1" applyAlignment="1">
      <alignment horizontal="center" vertical="center" wrapText="1"/>
    </xf>
    <xf numFmtId="3" fontId="11" fillId="9" borderId="4" xfId="0" applyNumberFormat="1" applyFont="1" applyFill="1" applyBorder="1" applyAlignment="1">
      <alignment horizontal="right" vertical="center" wrapText="1"/>
    </xf>
    <xf numFmtId="3" fontId="14" fillId="8" borderId="23" xfId="0" applyNumberFormat="1" applyFont="1" applyFill="1" applyBorder="1" applyAlignment="1">
      <alignment horizontal="right" vertical="center" wrapText="1"/>
    </xf>
    <xf numFmtId="3" fontId="14" fillId="8" borderId="24" xfId="0" applyNumberFormat="1" applyFont="1" applyFill="1" applyBorder="1" applyAlignment="1">
      <alignment horizontal="right" vertical="center" wrapText="1"/>
    </xf>
    <xf numFmtId="3" fontId="14" fillId="9" borderId="7" xfId="0" applyNumberFormat="1" applyFont="1" applyFill="1" applyBorder="1" applyAlignment="1">
      <alignment horizontal="center" vertical="center" wrapText="1"/>
    </xf>
    <xf numFmtId="3" fontId="14" fillId="2" borderId="23" xfId="0" applyNumberFormat="1" applyFont="1" applyFill="1" applyBorder="1" applyAlignment="1">
      <alignment horizontal="right" vertical="center" wrapText="1"/>
    </xf>
    <xf numFmtId="3" fontId="14" fillId="2" borderId="24" xfId="0" applyNumberFormat="1" applyFont="1" applyFill="1" applyBorder="1" applyAlignment="1">
      <alignment horizontal="right" vertical="center" wrapText="1"/>
    </xf>
    <xf numFmtId="3" fontId="14" fillId="9" borderId="7" xfId="0" applyNumberFormat="1" applyFont="1" applyFill="1" applyBorder="1" applyAlignment="1">
      <alignment horizontal="right" vertical="center" wrapText="1"/>
    </xf>
    <xf numFmtId="3" fontId="17" fillId="2" borderId="24" xfId="0" applyNumberFormat="1" applyFont="1" applyFill="1" applyBorder="1" applyAlignment="1">
      <alignment horizontal="right" vertical="center" wrapText="1"/>
    </xf>
    <xf numFmtId="3" fontId="14" fillId="0" borderId="24" xfId="0" applyNumberFormat="1" applyFont="1" applyFill="1" applyBorder="1" applyAlignment="1">
      <alignment horizontal="right" vertical="center" wrapText="1"/>
    </xf>
    <xf numFmtId="0" fontId="5" fillId="2" borderId="0" xfId="0" applyFont="1" applyFill="1" applyAlignment="1">
      <alignment vertical="top"/>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2" borderId="0" xfId="0" applyFont="1" applyFill="1" applyBorder="1" applyAlignment="1">
      <alignment vertical="center"/>
    </xf>
  </cellXfs>
  <cellStyles count="6">
    <cellStyle name="Normalny" xfId="0" builtinId="0"/>
    <cellStyle name="Normalny 2" xfId="3"/>
    <cellStyle name="Normalny 2 2 3" xfId="4"/>
    <cellStyle name="Normalny 66" xfId="5"/>
    <cellStyle name="Procentowy 2" xfId="1"/>
    <cellStyle name="Procentow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6"/>
  <sheetViews>
    <sheetView showGridLines="0" tabSelected="1" zoomScale="115" zoomScaleNormal="115" zoomScaleSheetLayoutView="100" workbookViewId="0">
      <pane xSplit="1" ySplit="4" topLeftCell="B5" activePane="bottomRight" state="frozen"/>
      <selection pane="topRight" activeCell="B1" sqref="B1"/>
      <selection pane="bottomLeft" activeCell="A5" sqref="A5"/>
      <selection pane="bottomRight" activeCell="A2" sqref="A2:N2"/>
    </sheetView>
  </sheetViews>
  <sheetFormatPr defaultColWidth="9" defaultRowHeight="28.5" customHeight="1"/>
  <cols>
    <col min="1" max="1" width="40.58203125" style="65" customWidth="1"/>
    <col min="2" max="13" width="10.58203125" style="5" customWidth="1"/>
    <col min="14" max="14" width="9" style="5"/>
    <col min="15" max="16" width="10.58203125" style="5" customWidth="1"/>
    <col min="17" max="18" width="9" style="5"/>
    <col min="19" max="19" width="9" style="6"/>
    <col min="20" max="21" width="10.58203125" style="5" customWidth="1"/>
    <col min="22" max="24" width="9" style="5"/>
    <col min="25" max="26" width="10.58203125" style="5" customWidth="1"/>
    <col min="27" max="29" width="9" style="5"/>
    <col min="30" max="31" width="10.58203125" style="5" customWidth="1"/>
    <col min="32" max="33" width="9" style="5"/>
    <col min="34" max="34" width="9.83203125" style="5" bestFit="1" customWidth="1"/>
    <col min="35" max="36" width="10.58203125" style="5" customWidth="1"/>
    <col min="37" max="16384" width="9" style="5"/>
  </cols>
  <sheetData>
    <row r="1" spans="1:497" s="3" customFormat="1" ht="27"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row>
    <row r="2" spans="1:497" ht="81" customHeight="1" thickBot="1">
      <c r="A2" s="4" t="s">
        <v>1</v>
      </c>
      <c r="B2" s="4"/>
      <c r="C2" s="4"/>
      <c r="D2" s="4"/>
      <c r="E2" s="4"/>
      <c r="F2" s="4"/>
      <c r="G2" s="4"/>
      <c r="H2" s="4"/>
      <c r="I2" s="4"/>
      <c r="J2" s="4"/>
      <c r="K2" s="4"/>
      <c r="L2" s="4"/>
      <c r="M2" s="4"/>
      <c r="N2" s="4"/>
      <c r="T2" s="7"/>
      <c r="U2" s="7"/>
      <c r="V2" s="7"/>
      <c r="W2" s="7"/>
      <c r="X2" s="7"/>
      <c r="Y2" s="7"/>
      <c r="Z2" s="7"/>
      <c r="AA2" s="7"/>
      <c r="AB2" s="7"/>
      <c r="AC2" s="7"/>
      <c r="AD2" s="7"/>
      <c r="AE2" s="7"/>
      <c r="AF2" s="7"/>
      <c r="AG2" s="7"/>
      <c r="AH2" s="7"/>
      <c r="AI2" s="7"/>
      <c r="AJ2" s="7"/>
      <c r="AL2" s="8"/>
      <c r="AM2" s="8"/>
    </row>
    <row r="3" spans="1:497" ht="20.149999999999999" customHeight="1" thickBot="1">
      <c r="A3" s="9" t="s">
        <v>2</v>
      </c>
      <c r="B3" s="10">
        <v>2012</v>
      </c>
      <c r="C3" s="11"/>
      <c r="D3" s="11"/>
      <c r="E3" s="11"/>
      <c r="F3" s="12">
        <v>2012</v>
      </c>
      <c r="G3" s="10">
        <v>2013</v>
      </c>
      <c r="H3" s="11"/>
      <c r="I3" s="11"/>
      <c r="J3" s="11"/>
      <c r="K3" s="12">
        <v>2013</v>
      </c>
      <c r="L3" s="10">
        <v>2014</v>
      </c>
      <c r="M3" s="11"/>
      <c r="N3" s="11"/>
      <c r="O3" s="11"/>
      <c r="P3" s="12">
        <v>2014</v>
      </c>
      <c r="Q3" s="10">
        <v>2015</v>
      </c>
      <c r="R3" s="11"/>
      <c r="S3" s="11"/>
      <c r="T3" s="11"/>
      <c r="U3" s="13">
        <v>2015</v>
      </c>
      <c r="V3" s="10">
        <v>2016</v>
      </c>
      <c r="W3" s="11"/>
      <c r="X3" s="11"/>
      <c r="Y3" s="11"/>
      <c r="Z3" s="13">
        <v>2016</v>
      </c>
      <c r="AA3" s="10">
        <v>2017</v>
      </c>
      <c r="AB3" s="11"/>
      <c r="AC3" s="11"/>
      <c r="AD3" s="11"/>
      <c r="AE3" s="13">
        <v>2017</v>
      </c>
      <c r="AF3" s="10">
        <v>2018</v>
      </c>
      <c r="AG3" s="11"/>
      <c r="AH3" s="11"/>
      <c r="AI3" s="11"/>
      <c r="AJ3" s="13">
        <v>2018</v>
      </c>
    </row>
    <row r="4" spans="1:497" ht="20.149999999999999" customHeight="1" thickBot="1">
      <c r="A4" s="14"/>
      <c r="B4" s="15" t="s">
        <v>3</v>
      </c>
      <c r="C4" s="16" t="s">
        <v>4</v>
      </c>
      <c r="D4" s="16" t="s">
        <v>5</v>
      </c>
      <c r="E4" s="16" t="s">
        <v>6</v>
      </c>
      <c r="F4" s="17"/>
      <c r="G4" s="15" t="s">
        <v>3</v>
      </c>
      <c r="H4" s="16" t="s">
        <v>4</v>
      </c>
      <c r="I4" s="16" t="s">
        <v>5</v>
      </c>
      <c r="J4" s="16" t="s">
        <v>6</v>
      </c>
      <c r="K4" s="17"/>
      <c r="L4" s="15" t="s">
        <v>3</v>
      </c>
      <c r="M4" s="16" t="s">
        <v>4</v>
      </c>
      <c r="N4" s="18" t="s">
        <v>5</v>
      </c>
      <c r="O4" s="18" t="s">
        <v>6</v>
      </c>
      <c r="P4" s="17"/>
      <c r="Q4" s="19" t="s">
        <v>3</v>
      </c>
      <c r="R4" s="20" t="s">
        <v>4</v>
      </c>
      <c r="S4" s="20" t="s">
        <v>5</v>
      </c>
      <c r="T4" s="20" t="s">
        <v>6</v>
      </c>
      <c r="U4" s="21"/>
      <c r="V4" s="22" t="s">
        <v>3</v>
      </c>
      <c r="W4" s="23" t="s">
        <v>4</v>
      </c>
      <c r="X4" s="24" t="s">
        <v>5</v>
      </c>
      <c r="Y4" s="20" t="s">
        <v>6</v>
      </c>
      <c r="Z4" s="21"/>
      <c r="AA4" s="22" t="s">
        <v>3</v>
      </c>
      <c r="AB4" s="24" t="s">
        <v>4</v>
      </c>
      <c r="AC4" s="24" t="s">
        <v>5</v>
      </c>
      <c r="AD4" s="25" t="s">
        <v>6</v>
      </c>
      <c r="AE4" s="21"/>
      <c r="AF4" s="22" t="s">
        <v>3</v>
      </c>
      <c r="AG4" s="24" t="s">
        <v>7</v>
      </c>
      <c r="AH4" s="24" t="s">
        <v>5</v>
      </c>
      <c r="AI4" s="25" t="s">
        <v>6</v>
      </c>
      <c r="AJ4" s="21"/>
    </row>
    <row r="5" spans="1:497" ht="20.149999999999999" customHeight="1" thickBot="1">
      <c r="A5" s="26" t="s">
        <v>8</v>
      </c>
      <c r="B5" s="27" t="s">
        <v>9</v>
      </c>
      <c r="C5" s="28" t="s">
        <v>9</v>
      </c>
      <c r="D5" s="28" t="s">
        <v>9</v>
      </c>
      <c r="E5" s="28" t="s">
        <v>9</v>
      </c>
      <c r="F5" s="29" t="s">
        <v>9</v>
      </c>
      <c r="G5" s="30">
        <f t="shared" ref="G5:N5" si="0">G7+G24</f>
        <v>16348336</v>
      </c>
      <c r="H5" s="31">
        <f t="shared" si="0"/>
        <v>16434266</v>
      </c>
      <c r="I5" s="31">
        <f t="shared" si="0"/>
        <v>16627551</v>
      </c>
      <c r="J5" s="31">
        <f t="shared" si="0"/>
        <v>16447334</v>
      </c>
      <c r="K5" s="29">
        <f t="shared" si="0"/>
        <v>16447334</v>
      </c>
      <c r="L5" s="30">
        <f t="shared" si="0"/>
        <v>16333003</v>
      </c>
      <c r="M5" s="31">
        <f t="shared" si="0"/>
        <v>16250497</v>
      </c>
      <c r="N5" s="31">
        <f t="shared" si="0"/>
        <v>16449992</v>
      </c>
      <c r="O5" s="31">
        <f>O7+O24</f>
        <v>16482031</v>
      </c>
      <c r="P5" s="29">
        <f>P7+P24</f>
        <v>16482031</v>
      </c>
      <c r="Q5" s="30">
        <f t="shared" ref="Q5:W5" si="1">Q7+Q24</f>
        <v>16429469</v>
      </c>
      <c r="R5" s="31">
        <f t="shared" si="1"/>
        <v>16349090</v>
      </c>
      <c r="S5" s="31">
        <f t="shared" si="1"/>
        <v>16395514</v>
      </c>
      <c r="T5" s="31">
        <f t="shared" si="1"/>
        <v>16469696</v>
      </c>
      <c r="U5" s="32">
        <f t="shared" si="1"/>
        <v>16469696</v>
      </c>
      <c r="V5" s="30">
        <f t="shared" si="1"/>
        <v>16531833</v>
      </c>
      <c r="W5" s="31">
        <f t="shared" si="1"/>
        <v>16711541</v>
      </c>
      <c r="X5" s="31">
        <f>X7+X24</f>
        <v>16545653</v>
      </c>
      <c r="Y5" s="31">
        <f t="shared" ref="Y5:AJ5" si="2">Y7+Y24</f>
        <v>16524936</v>
      </c>
      <c r="Z5" s="32">
        <f t="shared" si="2"/>
        <v>16524936</v>
      </c>
      <c r="AA5" s="30">
        <f t="shared" si="2"/>
        <v>16216128</v>
      </c>
      <c r="AB5" s="31">
        <f t="shared" si="2"/>
        <v>16273840</v>
      </c>
      <c r="AC5" s="31">
        <f t="shared" si="2"/>
        <v>16410325</v>
      </c>
      <c r="AD5" s="31">
        <f t="shared" si="2"/>
        <v>16522597</v>
      </c>
      <c r="AE5" s="32">
        <f t="shared" si="2"/>
        <v>16522597</v>
      </c>
      <c r="AF5" s="31">
        <f t="shared" si="2"/>
        <v>16579337</v>
      </c>
      <c r="AG5" s="31">
        <f t="shared" si="2"/>
        <v>16698622</v>
      </c>
      <c r="AH5" s="31">
        <f t="shared" si="2"/>
        <v>16851153</v>
      </c>
      <c r="AI5" s="33">
        <f t="shared" si="2"/>
        <v>16906133</v>
      </c>
      <c r="AJ5" s="32">
        <f t="shared" si="2"/>
        <v>16906133</v>
      </c>
    </row>
    <row r="6" spans="1:497" ht="20.149999999999999" customHeight="1">
      <c r="A6" s="34" t="s">
        <v>10</v>
      </c>
      <c r="B6" s="35"/>
      <c r="C6" s="36"/>
      <c r="D6" s="36"/>
      <c r="E6" s="36"/>
      <c r="F6" s="37"/>
      <c r="G6" s="38"/>
      <c r="H6" s="36"/>
      <c r="I6" s="36"/>
      <c r="J6" s="36"/>
      <c r="K6" s="37"/>
      <c r="L6" s="39"/>
      <c r="M6" s="36"/>
      <c r="N6" s="36"/>
      <c r="O6" s="36"/>
      <c r="P6" s="40"/>
      <c r="Q6" s="39"/>
      <c r="R6" s="36"/>
      <c r="S6" s="36"/>
      <c r="T6" s="36"/>
      <c r="U6" s="40"/>
      <c r="V6" s="41"/>
      <c r="W6" s="42"/>
      <c r="X6" s="42"/>
      <c r="Y6" s="36"/>
      <c r="Z6" s="40"/>
      <c r="AA6" s="41"/>
      <c r="AB6" s="42"/>
      <c r="AC6" s="42"/>
      <c r="AD6" s="36"/>
      <c r="AE6" s="40"/>
      <c r="AF6" s="42"/>
      <c r="AG6" s="42"/>
      <c r="AH6" s="42"/>
      <c r="AI6" s="36"/>
      <c r="AJ6" s="40"/>
    </row>
    <row r="7" spans="1:497" ht="20.149999999999999" customHeight="1">
      <c r="A7" s="43" t="s">
        <v>11</v>
      </c>
      <c r="B7" s="44">
        <f>B8+B10+B11</f>
        <v>11532547</v>
      </c>
      <c r="C7" s="45">
        <f t="shared" ref="C7:M7" si="3">C8+C10+C11</f>
        <v>11516833</v>
      </c>
      <c r="D7" s="45">
        <f t="shared" si="3"/>
        <v>11605099</v>
      </c>
      <c r="E7" s="45">
        <f t="shared" si="3"/>
        <v>11735100</v>
      </c>
      <c r="F7" s="46">
        <f>SUM(F8,F10:F11)</f>
        <v>11735100</v>
      </c>
      <c r="G7" s="44">
        <f t="shared" si="3"/>
        <v>11799951</v>
      </c>
      <c r="H7" s="45">
        <f t="shared" si="3"/>
        <v>11868947</v>
      </c>
      <c r="I7" s="45">
        <f t="shared" si="3"/>
        <v>11908422</v>
      </c>
      <c r="J7" s="45">
        <f t="shared" si="3"/>
        <v>11978807</v>
      </c>
      <c r="K7" s="46">
        <f>SUM(K8,K10:K11)</f>
        <v>11978807</v>
      </c>
      <c r="L7" s="44">
        <f t="shared" si="3"/>
        <v>11982678</v>
      </c>
      <c r="M7" s="45">
        <f t="shared" si="3"/>
        <v>12023369</v>
      </c>
      <c r="N7" s="45">
        <f>N8+N10+N11</f>
        <v>12230798</v>
      </c>
      <c r="O7" s="45">
        <f>O8+O10+O11</f>
        <v>12347828</v>
      </c>
      <c r="P7" s="47">
        <f>P8+P10+P11</f>
        <v>12347828</v>
      </c>
      <c r="Q7" s="44">
        <f t="shared" ref="Q7" si="4">Q8+Q10+Q11</f>
        <v>12394712</v>
      </c>
      <c r="R7" s="45">
        <f>R8+R10+R11</f>
        <v>12377021</v>
      </c>
      <c r="S7" s="45">
        <f t="shared" ref="S7:AJ7" si="5">S8+S10+S11</f>
        <v>12418707</v>
      </c>
      <c r="T7" s="45">
        <f t="shared" si="5"/>
        <v>12614703</v>
      </c>
      <c r="U7" s="47">
        <f t="shared" si="5"/>
        <v>12614703</v>
      </c>
      <c r="V7" s="44">
        <f t="shared" si="5"/>
        <v>12744166</v>
      </c>
      <c r="W7" s="45">
        <f t="shared" si="5"/>
        <v>12880725</v>
      </c>
      <c r="X7" s="45">
        <f t="shared" si="5"/>
        <v>13017749</v>
      </c>
      <c r="Y7" s="45">
        <f t="shared" si="5"/>
        <v>13254598</v>
      </c>
      <c r="Z7" s="47">
        <f t="shared" si="5"/>
        <v>13254598</v>
      </c>
      <c r="AA7" s="44">
        <f t="shared" si="5"/>
        <v>13337038</v>
      </c>
      <c r="AB7" s="45">
        <f t="shared" si="5"/>
        <v>13419539</v>
      </c>
      <c r="AC7" s="45">
        <f t="shared" si="5"/>
        <v>13530164</v>
      </c>
      <c r="AD7" s="45">
        <v>13685044</v>
      </c>
      <c r="AE7" s="47">
        <f t="shared" si="5"/>
        <v>13685044</v>
      </c>
      <c r="AF7" s="45">
        <f t="shared" si="5"/>
        <v>13796153</v>
      </c>
      <c r="AG7" s="45">
        <f t="shared" si="5"/>
        <v>13929804</v>
      </c>
      <c r="AH7" s="48">
        <v>14057045</v>
      </c>
      <c r="AI7" s="8">
        <f t="shared" si="5"/>
        <v>14259264</v>
      </c>
      <c r="AJ7" s="47">
        <f t="shared" si="5"/>
        <v>14259264</v>
      </c>
    </row>
    <row r="8" spans="1:497" ht="20.149999999999999" customHeight="1">
      <c r="A8" s="49" t="s">
        <v>12</v>
      </c>
      <c r="B8" s="50">
        <v>3885022</v>
      </c>
      <c r="C8" s="51">
        <v>3868733</v>
      </c>
      <c r="D8" s="51">
        <v>3921673</v>
      </c>
      <c r="E8" s="51">
        <v>3994875</v>
      </c>
      <c r="F8" s="52">
        <f>E8</f>
        <v>3994875</v>
      </c>
      <c r="G8" s="50">
        <v>4047592</v>
      </c>
      <c r="H8" s="51">
        <v>4127560</v>
      </c>
      <c r="I8" s="51">
        <v>4160343</v>
      </c>
      <c r="J8" s="51">
        <v>4212323</v>
      </c>
      <c r="K8" s="52">
        <f>J8</f>
        <v>4212323</v>
      </c>
      <c r="L8" s="50">
        <v>4236986</v>
      </c>
      <c r="M8" s="51">
        <v>4255544</v>
      </c>
      <c r="N8" s="53">
        <v>4344773</v>
      </c>
      <c r="O8" s="51">
        <v>4391702</v>
      </c>
      <c r="P8" s="54">
        <v>4391702</v>
      </c>
      <c r="Q8" s="50">
        <v>4405464</v>
      </c>
      <c r="R8" s="51">
        <v>4374517</v>
      </c>
      <c r="S8" s="51">
        <v>4396361</v>
      </c>
      <c r="T8" s="51">
        <v>4503320</v>
      </c>
      <c r="U8" s="54">
        <f t="shared" ref="U8:U12" si="6">T8</f>
        <v>4503320</v>
      </c>
      <c r="V8" s="50">
        <v>4560267</v>
      </c>
      <c r="W8" s="51">
        <v>4632246</v>
      </c>
      <c r="X8" s="51">
        <v>4679114</v>
      </c>
      <c r="Y8" s="51">
        <v>4766429</v>
      </c>
      <c r="Z8" s="54">
        <f t="shared" ref="Z8:Z12" si="7">Y8</f>
        <v>4766429</v>
      </c>
      <c r="AA8" s="50">
        <v>4785947</v>
      </c>
      <c r="AB8" s="51">
        <v>4835534</v>
      </c>
      <c r="AC8" s="51">
        <v>4882505</v>
      </c>
      <c r="AD8" s="51">
        <v>4942640</v>
      </c>
      <c r="AE8" s="54">
        <f>AD8</f>
        <v>4942640</v>
      </c>
      <c r="AF8" s="51">
        <v>4984391</v>
      </c>
      <c r="AG8" s="51">
        <v>5027520</v>
      </c>
      <c r="AH8" s="55">
        <v>5038210</v>
      </c>
      <c r="AI8" s="55">
        <v>5098917</v>
      </c>
      <c r="AJ8" s="54">
        <v>5098917</v>
      </c>
    </row>
    <row r="9" spans="1:497" ht="20.149999999999999" customHeight="1">
      <c r="A9" s="56" t="s">
        <v>13</v>
      </c>
      <c r="B9" s="57">
        <v>394001</v>
      </c>
      <c r="C9" s="58">
        <v>416027</v>
      </c>
      <c r="D9" s="58">
        <v>470578</v>
      </c>
      <c r="E9" s="58">
        <v>510617</v>
      </c>
      <c r="F9" s="59">
        <f t="shared" ref="F9:F11" si="8">E9</f>
        <v>510617</v>
      </c>
      <c r="G9" s="57">
        <v>559997</v>
      </c>
      <c r="H9" s="58">
        <v>633475</v>
      </c>
      <c r="I9" s="58">
        <v>680316</v>
      </c>
      <c r="J9" s="58">
        <v>719935</v>
      </c>
      <c r="K9" s="59">
        <f>J9</f>
        <v>719935</v>
      </c>
      <c r="L9" s="57">
        <v>749319</v>
      </c>
      <c r="M9" s="58">
        <v>771481</v>
      </c>
      <c r="N9" s="60">
        <v>806064</v>
      </c>
      <c r="O9" s="58">
        <v>844809</v>
      </c>
      <c r="P9" s="61">
        <v>844809</v>
      </c>
      <c r="Q9" s="57">
        <v>872628</v>
      </c>
      <c r="R9" s="58">
        <v>886305</v>
      </c>
      <c r="S9" s="58">
        <v>901271</v>
      </c>
      <c r="T9" s="58">
        <v>936307</v>
      </c>
      <c r="U9" s="61">
        <f t="shared" si="6"/>
        <v>936307</v>
      </c>
      <c r="V9" s="57">
        <v>957952</v>
      </c>
      <c r="W9" s="58">
        <v>972771</v>
      </c>
      <c r="X9" s="58">
        <v>982068</v>
      </c>
      <c r="Y9" s="58">
        <v>1021720</v>
      </c>
      <c r="Z9" s="61">
        <f t="shared" si="7"/>
        <v>1021720</v>
      </c>
      <c r="AA9" s="57">
        <v>1031294</v>
      </c>
      <c r="AB9" s="58">
        <v>1058982</v>
      </c>
      <c r="AC9" s="58">
        <v>1072513</v>
      </c>
      <c r="AD9" s="58">
        <v>1099582</v>
      </c>
      <c r="AE9" s="61">
        <f t="shared" ref="AE9:AE12" si="9">AD9</f>
        <v>1099582</v>
      </c>
      <c r="AF9" s="58">
        <v>1114833</v>
      </c>
      <c r="AG9" s="58">
        <v>1127285</v>
      </c>
      <c r="AH9" s="62">
        <v>1141820</v>
      </c>
      <c r="AI9" s="62">
        <v>1160353</v>
      </c>
      <c r="AJ9" s="61">
        <v>1160353</v>
      </c>
    </row>
    <row r="10" spans="1:497" ht="20.149999999999999" customHeight="1">
      <c r="A10" s="49" t="s">
        <v>14</v>
      </c>
      <c r="B10" s="50">
        <v>6985015</v>
      </c>
      <c r="C10" s="51">
        <v>6978192</v>
      </c>
      <c r="D10" s="51">
        <v>6976594</v>
      </c>
      <c r="E10" s="51">
        <v>6979590</v>
      </c>
      <c r="F10" s="52">
        <f t="shared" si="8"/>
        <v>6979590</v>
      </c>
      <c r="G10" s="50">
        <v>6941638</v>
      </c>
      <c r="H10" s="51">
        <v>6891314</v>
      </c>
      <c r="I10" s="51">
        <v>6834719</v>
      </c>
      <c r="J10" s="51">
        <v>6778675</v>
      </c>
      <c r="K10" s="52">
        <f t="shared" ref="K10:K11" si="10">J10</f>
        <v>6778675</v>
      </c>
      <c r="L10" s="50">
        <v>6713629</v>
      </c>
      <c r="M10" s="51">
        <v>6644687</v>
      </c>
      <c r="N10" s="53">
        <v>6617382</v>
      </c>
      <c r="O10" s="51">
        <v>6587915</v>
      </c>
      <c r="P10" s="54">
        <v>6587915</v>
      </c>
      <c r="Q10" s="50">
        <v>6552365</v>
      </c>
      <c r="R10" s="51">
        <v>6519311</v>
      </c>
      <c r="S10" s="51">
        <v>6505016</v>
      </c>
      <c r="T10" s="51">
        <v>6516643</v>
      </c>
      <c r="U10" s="54">
        <f t="shared" si="6"/>
        <v>6516643</v>
      </c>
      <c r="V10" s="50">
        <v>6536366</v>
      </c>
      <c r="W10" s="51">
        <v>6559223</v>
      </c>
      <c r="X10" s="51">
        <v>6616579</v>
      </c>
      <c r="Y10" s="51">
        <v>6730427</v>
      </c>
      <c r="Z10" s="54">
        <f t="shared" si="7"/>
        <v>6730427</v>
      </c>
      <c r="AA10" s="50">
        <v>6785002</v>
      </c>
      <c r="AB10" s="51">
        <v>6810999</v>
      </c>
      <c r="AC10" s="51">
        <v>6864787</v>
      </c>
      <c r="AD10" s="51">
        <v>6932676</v>
      </c>
      <c r="AE10" s="54">
        <f t="shared" si="9"/>
        <v>6932676</v>
      </c>
      <c r="AF10" s="51">
        <v>6997850</v>
      </c>
      <c r="AG10" s="51">
        <v>7098239</v>
      </c>
      <c r="AH10" s="55">
        <v>7209240</v>
      </c>
      <c r="AI10" s="55">
        <v>7345213</v>
      </c>
      <c r="AJ10" s="54">
        <v>7345213</v>
      </c>
    </row>
    <row r="11" spans="1:497" ht="20.149999999999999" customHeight="1">
      <c r="A11" s="49" t="s">
        <v>15</v>
      </c>
      <c r="B11" s="50">
        <v>662510</v>
      </c>
      <c r="C11" s="51">
        <v>669908</v>
      </c>
      <c r="D11" s="51">
        <v>706832</v>
      </c>
      <c r="E11" s="51">
        <v>760635</v>
      </c>
      <c r="F11" s="52">
        <f t="shared" si="8"/>
        <v>760635</v>
      </c>
      <c r="G11" s="50">
        <v>810721</v>
      </c>
      <c r="H11" s="51">
        <v>850073</v>
      </c>
      <c r="I11" s="51">
        <v>913360</v>
      </c>
      <c r="J11" s="51">
        <v>987809</v>
      </c>
      <c r="K11" s="52">
        <f t="shared" si="10"/>
        <v>987809</v>
      </c>
      <c r="L11" s="63">
        <v>1032063</v>
      </c>
      <c r="M11" s="64">
        <v>1123138</v>
      </c>
      <c r="N11" s="53">
        <v>1268643</v>
      </c>
      <c r="O11" s="65">
        <v>1368211</v>
      </c>
      <c r="P11" s="54">
        <v>1368211</v>
      </c>
      <c r="Q11" s="63">
        <v>1436883</v>
      </c>
      <c r="R11" s="64">
        <v>1483193</v>
      </c>
      <c r="S11" s="64">
        <v>1517330</v>
      </c>
      <c r="T11" s="51">
        <v>1594740</v>
      </c>
      <c r="U11" s="54">
        <f t="shared" si="6"/>
        <v>1594740</v>
      </c>
      <c r="V11" s="63">
        <v>1647533</v>
      </c>
      <c r="W11" s="64">
        <v>1689256</v>
      </c>
      <c r="X11" s="64">
        <v>1722056</v>
      </c>
      <c r="Y11" s="51">
        <v>1757742</v>
      </c>
      <c r="Z11" s="54">
        <f t="shared" si="7"/>
        <v>1757742</v>
      </c>
      <c r="AA11" s="63">
        <v>1766089</v>
      </c>
      <c r="AB11" s="64">
        <v>1773006</v>
      </c>
      <c r="AC11" s="64">
        <v>1782872</v>
      </c>
      <c r="AD11" s="51">
        <v>1809728</v>
      </c>
      <c r="AE11" s="54">
        <f t="shared" si="9"/>
        <v>1809728</v>
      </c>
      <c r="AF11" s="64">
        <v>1813912</v>
      </c>
      <c r="AG11" s="64">
        <v>1804045</v>
      </c>
      <c r="AH11" s="66">
        <v>1809595</v>
      </c>
      <c r="AI11" s="66">
        <v>1815134</v>
      </c>
      <c r="AJ11" s="54">
        <v>1815134</v>
      </c>
    </row>
    <row r="12" spans="1:497" ht="20.149999999999999" customHeight="1" thickBot="1">
      <c r="A12" s="67" t="s">
        <v>16</v>
      </c>
      <c r="B12" s="68">
        <v>6282300</v>
      </c>
      <c r="C12" s="69">
        <v>6264412</v>
      </c>
      <c r="D12" s="69">
        <v>6281184</v>
      </c>
      <c r="E12" s="69">
        <v>6313423</v>
      </c>
      <c r="F12" s="70">
        <f>E12</f>
        <v>6313423</v>
      </c>
      <c r="G12" s="68">
        <v>6318321</v>
      </c>
      <c r="H12" s="69">
        <v>6306877</v>
      </c>
      <c r="I12" s="69">
        <v>6285607</v>
      </c>
      <c r="J12" s="69">
        <v>6287658</v>
      </c>
      <c r="K12" s="70">
        <f>J12</f>
        <v>6287658</v>
      </c>
      <c r="L12" s="68">
        <v>6260662</v>
      </c>
      <c r="M12" s="69">
        <v>6221111</v>
      </c>
      <c r="N12" s="71">
        <v>6184775</v>
      </c>
      <c r="O12" s="69">
        <v>6137531</v>
      </c>
      <c r="P12" s="72">
        <v>6137531</v>
      </c>
      <c r="Q12" s="68">
        <v>6068839</v>
      </c>
      <c r="R12" s="69">
        <v>5990051</v>
      </c>
      <c r="S12" s="69">
        <v>5937768</v>
      </c>
      <c r="T12" s="69">
        <v>5916103</v>
      </c>
      <c r="U12" s="72">
        <f t="shared" si="6"/>
        <v>5916103</v>
      </c>
      <c r="V12" s="68">
        <v>5893225</v>
      </c>
      <c r="W12" s="69">
        <v>5862310</v>
      </c>
      <c r="X12" s="69">
        <v>5860884</v>
      </c>
      <c r="Y12" s="69">
        <v>5882804</v>
      </c>
      <c r="Z12" s="72">
        <f t="shared" si="7"/>
        <v>5882804</v>
      </c>
      <c r="AA12" s="68">
        <v>5847401</v>
      </c>
      <c r="AB12" s="69">
        <v>5819386</v>
      </c>
      <c r="AC12" s="69">
        <v>5791841</v>
      </c>
      <c r="AD12" s="69">
        <v>5776598</v>
      </c>
      <c r="AE12" s="72">
        <f t="shared" si="9"/>
        <v>5776598</v>
      </c>
      <c r="AF12" s="69">
        <v>5743832</v>
      </c>
      <c r="AG12" s="69">
        <v>5724492</v>
      </c>
      <c r="AH12" s="73">
        <v>5712151</v>
      </c>
      <c r="AI12" s="73">
        <v>5706147</v>
      </c>
      <c r="AJ12" s="72">
        <v>5706147</v>
      </c>
    </row>
    <row r="13" spans="1:497" ht="20.149999999999999" customHeight="1">
      <c r="A13" s="74" t="s">
        <v>17</v>
      </c>
      <c r="B13" s="75"/>
      <c r="C13" s="76"/>
      <c r="D13" s="76"/>
      <c r="E13" s="76"/>
      <c r="F13" s="77"/>
      <c r="G13" s="75"/>
      <c r="H13" s="76"/>
      <c r="I13" s="76"/>
      <c r="J13" s="76"/>
      <c r="K13" s="77"/>
      <c r="L13" s="75"/>
      <c r="M13" s="76"/>
      <c r="N13" s="78"/>
      <c r="O13" s="76"/>
      <c r="P13" s="79"/>
      <c r="Q13" s="75"/>
      <c r="R13" s="76"/>
      <c r="S13" s="76"/>
      <c r="T13" s="76"/>
      <c r="U13" s="79"/>
      <c r="V13" s="75"/>
      <c r="W13" s="76"/>
      <c r="X13" s="76"/>
      <c r="Y13" s="76"/>
      <c r="Z13" s="79"/>
      <c r="AA13" s="75">
        <v>80.3</v>
      </c>
      <c r="AB13" s="76">
        <v>81.2</v>
      </c>
      <c r="AC13" s="76">
        <v>80.5</v>
      </c>
      <c r="AD13" s="76">
        <v>81.900000000000006</v>
      </c>
      <c r="AE13" s="79"/>
      <c r="AF13" s="76">
        <v>81.900000000000006</v>
      </c>
      <c r="AG13" s="80">
        <v>82.9</v>
      </c>
      <c r="AH13" s="80">
        <v>84</v>
      </c>
      <c r="AI13" s="80">
        <v>84</v>
      </c>
      <c r="AJ13" s="79">
        <v>83.2</v>
      </c>
    </row>
    <row r="14" spans="1:497" ht="20.149999999999999" customHeight="1">
      <c r="A14" s="81" t="s">
        <v>18</v>
      </c>
      <c r="B14" s="82">
        <v>92.5</v>
      </c>
      <c r="C14" s="83">
        <v>94.4</v>
      </c>
      <c r="D14" s="83">
        <v>93.8</v>
      </c>
      <c r="E14" s="83">
        <v>93.8</v>
      </c>
      <c r="F14" s="84">
        <v>93.6</v>
      </c>
      <c r="G14" s="82">
        <v>89.1</v>
      </c>
      <c r="H14" s="83">
        <v>90.3</v>
      </c>
      <c r="I14" s="83">
        <v>87.6</v>
      </c>
      <c r="J14" s="83">
        <v>87.1</v>
      </c>
      <c r="K14" s="84">
        <v>88.5</v>
      </c>
      <c r="L14" s="82">
        <v>84.8</v>
      </c>
      <c r="M14" s="83">
        <v>85.3</v>
      </c>
      <c r="N14" s="78">
        <v>86.5</v>
      </c>
      <c r="O14" s="83">
        <v>87.2</v>
      </c>
      <c r="P14" s="84">
        <v>85.9</v>
      </c>
      <c r="Q14" s="82">
        <v>85.8</v>
      </c>
      <c r="R14" s="83">
        <v>87</v>
      </c>
      <c r="S14" s="83">
        <v>88.1</v>
      </c>
      <c r="T14" s="83">
        <v>88.3</v>
      </c>
      <c r="U14" s="84">
        <v>87.3</v>
      </c>
      <c r="V14" s="82">
        <v>87</v>
      </c>
      <c r="W14" s="83">
        <v>88.4</v>
      </c>
      <c r="X14" s="83">
        <v>88.6</v>
      </c>
      <c r="Y14" s="83">
        <v>90.7</v>
      </c>
      <c r="Z14" s="84">
        <v>88.7</v>
      </c>
      <c r="AA14" s="82">
        <v>89.1</v>
      </c>
      <c r="AB14" s="83">
        <v>89.6</v>
      </c>
      <c r="AC14" s="83">
        <v>88.4</v>
      </c>
      <c r="AD14" s="83">
        <v>89</v>
      </c>
      <c r="AE14" s="84">
        <v>89</v>
      </c>
      <c r="AF14" s="82">
        <v>88.7</v>
      </c>
      <c r="AG14" s="85">
        <v>89.6</v>
      </c>
      <c r="AH14" s="85">
        <v>90.1</v>
      </c>
      <c r="AI14" s="85">
        <v>90.5</v>
      </c>
      <c r="AJ14" s="84">
        <v>89.7</v>
      </c>
    </row>
    <row r="15" spans="1:497" ht="20.149999999999999" customHeight="1">
      <c r="A15" s="86" t="s">
        <v>19</v>
      </c>
      <c r="B15" s="87" t="s">
        <v>9</v>
      </c>
      <c r="C15" s="88" t="s">
        <v>9</v>
      </c>
      <c r="D15" s="88" t="s">
        <v>9</v>
      </c>
      <c r="E15" s="89">
        <v>8.4252884188563901E-2</v>
      </c>
      <c r="F15" s="90">
        <f>E15</f>
        <v>8.4252884188563901E-2</v>
      </c>
      <c r="G15" s="91">
        <v>8.6500864834109098E-2</v>
      </c>
      <c r="H15" s="89">
        <v>8.7995678097648605E-2</v>
      </c>
      <c r="I15" s="89">
        <v>8.95665783401738E-2</v>
      </c>
      <c r="J15" s="89">
        <v>9.1612274770678806E-2</v>
      </c>
      <c r="K15" s="90">
        <f>J15</f>
        <v>9.1612274770678806E-2</v>
      </c>
      <c r="L15" s="91">
        <v>9.0641340484564806E-2</v>
      </c>
      <c r="M15" s="89">
        <v>8.7627794752018207E-2</v>
      </c>
      <c r="N15" s="92">
        <f>8.8%</f>
        <v>8.8000000000000009E-2</v>
      </c>
      <c r="O15" s="89">
        <v>9.0976359886998898E-2</v>
      </c>
      <c r="P15" s="93">
        <v>9.0999999999999998E-2</v>
      </c>
      <c r="Q15" s="91">
        <v>9.5000000000000001E-2</v>
      </c>
      <c r="R15" s="89">
        <v>0.10100000000000001</v>
      </c>
      <c r="S15" s="89">
        <v>0.10199999999999999</v>
      </c>
      <c r="T15" s="89">
        <v>0.1</v>
      </c>
      <c r="U15" s="93">
        <v>0.1</v>
      </c>
      <c r="V15" s="91">
        <v>9.8000000000000004E-2</v>
      </c>
      <c r="W15" s="89">
        <v>0.09</v>
      </c>
      <c r="X15" s="89">
        <v>8.5000000000000006E-2</v>
      </c>
      <c r="Y15" s="89">
        <v>8.3000000000000004E-2</v>
      </c>
      <c r="Z15" s="93">
        <v>8.3000000000000004E-2</v>
      </c>
      <c r="AA15" s="91">
        <v>8.5000000000000006E-2</v>
      </c>
      <c r="AB15" s="89">
        <v>8.5999999999999993E-2</v>
      </c>
      <c r="AC15" s="89">
        <v>8.7999999999999995E-2</v>
      </c>
      <c r="AD15" s="89">
        <v>8.7999999999999995E-2</v>
      </c>
      <c r="AE15" s="93">
        <v>8.7999999999999995E-2</v>
      </c>
      <c r="AF15" s="89">
        <v>8.5000000000000006E-2</v>
      </c>
      <c r="AG15" s="89">
        <v>8.3000000000000004E-2</v>
      </c>
      <c r="AH15" s="94">
        <v>7.9000000000000001E-2</v>
      </c>
      <c r="AI15" s="94">
        <v>7.5999999999999998E-2</v>
      </c>
      <c r="AJ15" s="93">
        <v>7.5999999999999998E-2</v>
      </c>
    </row>
    <row r="16" spans="1:497" ht="20.149999999999999" customHeight="1" thickBot="1">
      <c r="A16" s="86" t="s">
        <v>20</v>
      </c>
      <c r="B16" s="95">
        <f t="shared" ref="B16:M16" si="11">B7/B12</f>
        <v>1.8357205163713926</v>
      </c>
      <c r="C16" s="96">
        <f t="shared" si="11"/>
        <v>1.838453952262399</v>
      </c>
      <c r="D16" s="96">
        <f t="shared" si="11"/>
        <v>1.8475973638091163</v>
      </c>
      <c r="E16" s="96">
        <f t="shared" si="11"/>
        <v>1.858753959619053</v>
      </c>
      <c r="F16" s="97">
        <f t="shared" si="11"/>
        <v>1.858753959619053</v>
      </c>
      <c r="G16" s="95">
        <f t="shared" si="11"/>
        <v>1.8675770034475931</v>
      </c>
      <c r="H16" s="96">
        <f t="shared" si="11"/>
        <v>1.8819055770391591</v>
      </c>
      <c r="I16" s="96">
        <f t="shared" si="11"/>
        <v>1.8945540184106324</v>
      </c>
      <c r="J16" s="96">
        <f t="shared" si="11"/>
        <v>1.9051301772456453</v>
      </c>
      <c r="K16" s="97">
        <f t="shared" si="11"/>
        <v>1.9051301772456453</v>
      </c>
      <c r="L16" s="95">
        <f t="shared" si="11"/>
        <v>1.9139634115369908</v>
      </c>
      <c r="M16" s="96">
        <f t="shared" si="11"/>
        <v>1.9326723152825918</v>
      </c>
      <c r="N16" s="98">
        <v>1.98</v>
      </c>
      <c r="O16" s="96">
        <v>2.0099999999999998</v>
      </c>
      <c r="P16" s="97">
        <v>2.0099999999999998</v>
      </c>
      <c r="Q16" s="95">
        <f t="shared" ref="Q16" si="12">Q7/Q12</f>
        <v>2.0423530760990696</v>
      </c>
      <c r="R16" s="96">
        <v>2.0699999999999998</v>
      </c>
      <c r="S16" s="96">
        <v>2.09</v>
      </c>
      <c r="T16" s="96">
        <v>2.13</v>
      </c>
      <c r="U16" s="97">
        <v>2.13</v>
      </c>
      <c r="V16" s="95">
        <v>2.16</v>
      </c>
      <c r="W16" s="96">
        <v>2.2000000000000002</v>
      </c>
      <c r="X16" s="96">
        <v>2.2200000000000002</v>
      </c>
      <c r="Y16" s="96">
        <v>2.25</v>
      </c>
      <c r="Z16" s="97">
        <v>2.25</v>
      </c>
      <c r="AA16" s="95">
        <v>2.2799999999999998</v>
      </c>
      <c r="AB16" s="96">
        <v>2.31</v>
      </c>
      <c r="AC16" s="96">
        <v>2.34</v>
      </c>
      <c r="AD16" s="96">
        <v>2.37</v>
      </c>
      <c r="AE16" s="97">
        <v>2.37</v>
      </c>
      <c r="AF16" s="96">
        <v>2.4</v>
      </c>
      <c r="AG16" s="96">
        <v>2.4300000000000002</v>
      </c>
      <c r="AH16" s="99">
        <v>2.46</v>
      </c>
      <c r="AI16" s="99">
        <v>2.5</v>
      </c>
      <c r="AJ16" s="97">
        <v>2.5</v>
      </c>
    </row>
    <row r="17" spans="1:36" ht="20.149999999999999" customHeight="1">
      <c r="A17" s="100" t="s">
        <v>21</v>
      </c>
      <c r="B17" s="101">
        <f>B18+B20+B21</f>
        <v>11497022</v>
      </c>
      <c r="C17" s="102">
        <f t="shared" ref="C17:M17" si="13">C18+C20+C21</f>
        <v>11521707</v>
      </c>
      <c r="D17" s="102">
        <f t="shared" si="13"/>
        <v>11558288</v>
      </c>
      <c r="E17" s="102">
        <f t="shared" si="13"/>
        <v>11659474</v>
      </c>
      <c r="F17" s="46">
        <f t="shared" si="13"/>
        <v>11559122.75</v>
      </c>
      <c r="G17" s="101">
        <f t="shared" si="13"/>
        <v>11772318</v>
      </c>
      <c r="H17" s="102">
        <f t="shared" si="13"/>
        <v>11846507</v>
      </c>
      <c r="I17" s="102">
        <f t="shared" si="13"/>
        <v>11884574</v>
      </c>
      <c r="J17" s="102">
        <f t="shared" si="13"/>
        <v>11924710</v>
      </c>
      <c r="K17" s="46">
        <f t="shared" si="13"/>
        <v>11857027.25</v>
      </c>
      <c r="L17" s="101">
        <f t="shared" si="13"/>
        <v>11986199</v>
      </c>
      <c r="M17" s="102">
        <f t="shared" si="13"/>
        <v>11981389</v>
      </c>
      <c r="N17" s="102">
        <f>N18+N20+N21</f>
        <v>12125363.166666668</v>
      </c>
      <c r="O17" s="102">
        <f>O18+O20+O21</f>
        <v>12272311</v>
      </c>
      <c r="P17" s="47">
        <f>P18+P20+P21</f>
        <v>12091316</v>
      </c>
      <c r="Q17" s="101">
        <f t="shared" ref="Q17" si="14">Q18+Q20+Q21</f>
        <v>12376603</v>
      </c>
      <c r="R17" s="102">
        <f>R18+R20+R21</f>
        <v>12391326</v>
      </c>
      <c r="S17" s="102">
        <f t="shared" ref="S17:AJ17" si="15">S18+S20+S21</f>
        <v>12378586</v>
      </c>
      <c r="T17" s="102">
        <f t="shared" si="15"/>
        <v>12496080</v>
      </c>
      <c r="U17" s="47">
        <f t="shared" si="15"/>
        <v>12410649</v>
      </c>
      <c r="V17" s="101">
        <f t="shared" si="15"/>
        <v>12675864</v>
      </c>
      <c r="W17" s="102">
        <f t="shared" si="15"/>
        <v>12809438</v>
      </c>
      <c r="X17" s="102">
        <f t="shared" si="15"/>
        <v>12940680</v>
      </c>
      <c r="Y17" s="102">
        <f t="shared" si="15"/>
        <v>13119033</v>
      </c>
      <c r="Z17" s="47">
        <f t="shared" si="15"/>
        <v>12886254</v>
      </c>
      <c r="AA17" s="101">
        <f t="shared" si="15"/>
        <v>13313971</v>
      </c>
      <c r="AB17" s="102">
        <f t="shared" si="15"/>
        <v>13379081</v>
      </c>
      <c r="AC17" s="102">
        <f t="shared" si="15"/>
        <v>13467835</v>
      </c>
      <c r="AD17" s="102">
        <f t="shared" si="15"/>
        <v>13596202</v>
      </c>
      <c r="AE17" s="47">
        <f t="shared" si="15"/>
        <v>13439272</v>
      </c>
      <c r="AF17" s="102">
        <f t="shared" si="15"/>
        <v>13741811</v>
      </c>
      <c r="AG17" s="102">
        <f>AG18+AG20+AG21</f>
        <v>13858205</v>
      </c>
      <c r="AH17" s="102">
        <f>AH18+AH20+AH21</f>
        <v>13995952</v>
      </c>
      <c r="AI17" s="102">
        <f t="shared" si="15"/>
        <v>14159632</v>
      </c>
      <c r="AJ17" s="47">
        <f t="shared" si="15"/>
        <v>13938900</v>
      </c>
    </row>
    <row r="18" spans="1:36" ht="20.149999999999999" customHeight="1">
      <c r="A18" s="49" t="s">
        <v>12</v>
      </c>
      <c r="B18" s="50">
        <v>3858338</v>
      </c>
      <c r="C18" s="51">
        <v>3879834</v>
      </c>
      <c r="D18" s="51">
        <v>3894623</v>
      </c>
      <c r="E18" s="51">
        <v>3955082</v>
      </c>
      <c r="F18" s="52">
        <f>AVERAGE(B18:E18)</f>
        <v>3896969.25</v>
      </c>
      <c r="G18" s="50">
        <v>4018307</v>
      </c>
      <c r="H18" s="51">
        <v>4098051</v>
      </c>
      <c r="I18" s="51">
        <v>4144131</v>
      </c>
      <c r="J18" s="51">
        <v>4175145</v>
      </c>
      <c r="K18" s="52">
        <f>AVERAGE(G18:J18)</f>
        <v>4108908.5</v>
      </c>
      <c r="L18" s="50">
        <v>4227450</v>
      </c>
      <c r="M18" s="51">
        <v>4243880</v>
      </c>
      <c r="N18" s="53">
        <v>4301558.166666667</v>
      </c>
      <c r="O18" s="51">
        <v>4361890</v>
      </c>
      <c r="P18" s="54">
        <v>4283695</v>
      </c>
      <c r="Q18" s="50">
        <v>4403541</v>
      </c>
      <c r="R18" s="51">
        <v>4397999</v>
      </c>
      <c r="S18" s="51">
        <v>4376405</v>
      </c>
      <c r="T18" s="51">
        <v>4441918</v>
      </c>
      <c r="U18" s="54">
        <v>4404966</v>
      </c>
      <c r="V18" s="50">
        <v>4532806</v>
      </c>
      <c r="W18" s="51">
        <v>4595313</v>
      </c>
      <c r="X18" s="51">
        <v>4654591</v>
      </c>
      <c r="Y18" s="51">
        <v>4712813</v>
      </c>
      <c r="Z18" s="54">
        <v>4623881</v>
      </c>
      <c r="AA18" s="50">
        <v>4781680</v>
      </c>
      <c r="AB18" s="51">
        <v>4817543</v>
      </c>
      <c r="AC18" s="51">
        <v>4856979</v>
      </c>
      <c r="AD18" s="51">
        <v>4905839</v>
      </c>
      <c r="AE18" s="54">
        <v>4840510</v>
      </c>
      <c r="AF18" s="51">
        <v>4963830</v>
      </c>
      <c r="AG18" s="51">
        <v>5013604</v>
      </c>
      <c r="AH18" s="55">
        <v>5029344</v>
      </c>
      <c r="AI18" s="55">
        <v>5070219</v>
      </c>
      <c r="AJ18" s="54">
        <v>5019249</v>
      </c>
    </row>
    <row r="19" spans="1:36" ht="20.149999999999999" customHeight="1">
      <c r="A19" s="56" t="s">
        <v>13</v>
      </c>
      <c r="B19" s="57">
        <v>358652</v>
      </c>
      <c r="C19" s="58">
        <v>406943</v>
      </c>
      <c r="D19" s="62">
        <v>443743.5</v>
      </c>
      <c r="E19" s="58">
        <v>494506</v>
      </c>
      <c r="F19" s="59">
        <f>AVERAGE(B19:E19)</f>
        <v>425961.125</v>
      </c>
      <c r="G19" s="57">
        <v>535271</v>
      </c>
      <c r="H19" s="58">
        <v>600411</v>
      </c>
      <c r="I19" s="58">
        <v>658475</v>
      </c>
      <c r="J19" s="58">
        <v>697978</v>
      </c>
      <c r="K19" s="59">
        <f t="shared" ref="K19:K21" si="16">AVERAGE(G19:J19)</f>
        <v>623033.75</v>
      </c>
      <c r="L19" s="103">
        <v>736315</v>
      </c>
      <c r="M19" s="58">
        <v>759922</v>
      </c>
      <c r="N19" s="60">
        <v>787736.16666666663</v>
      </c>
      <c r="O19" s="58">
        <v>822568</v>
      </c>
      <c r="P19" s="61">
        <v>776635</v>
      </c>
      <c r="Q19" s="103">
        <v>860827</v>
      </c>
      <c r="R19" s="58">
        <v>881296</v>
      </c>
      <c r="S19" s="58">
        <v>893001</v>
      </c>
      <c r="T19" s="58">
        <v>915940</v>
      </c>
      <c r="U19" s="61">
        <v>887766</v>
      </c>
      <c r="V19" s="104">
        <v>948366</v>
      </c>
      <c r="W19" s="105">
        <v>964197</v>
      </c>
      <c r="X19" s="105">
        <v>977142</v>
      </c>
      <c r="Y19" s="58">
        <v>995820</v>
      </c>
      <c r="Z19" s="61">
        <v>971381</v>
      </c>
      <c r="AA19" s="104">
        <v>1029294</v>
      </c>
      <c r="AB19" s="105">
        <v>1051692</v>
      </c>
      <c r="AC19" s="105">
        <v>1064544</v>
      </c>
      <c r="AD19" s="105">
        <v>1082951</v>
      </c>
      <c r="AE19" s="61">
        <v>1057120</v>
      </c>
      <c r="AF19" s="105">
        <v>1108316</v>
      </c>
      <c r="AG19" s="105">
        <v>1121333</v>
      </c>
      <c r="AH19" s="106">
        <v>1134327</v>
      </c>
      <c r="AI19" s="106">
        <v>1149795</v>
      </c>
      <c r="AJ19" s="61">
        <v>1128443</v>
      </c>
    </row>
    <row r="20" spans="1:36" ht="20.149999999999999" customHeight="1">
      <c r="A20" s="49" t="s">
        <v>14</v>
      </c>
      <c r="B20" s="50">
        <v>6986951</v>
      </c>
      <c r="C20" s="51">
        <v>6977393</v>
      </c>
      <c r="D20" s="51">
        <v>6978772</v>
      </c>
      <c r="E20" s="51">
        <v>6974525</v>
      </c>
      <c r="F20" s="52">
        <f t="shared" ref="F20:F21" si="17">AVERAGE(B20:E20)</f>
        <v>6979410.25</v>
      </c>
      <c r="G20" s="50">
        <v>6965606</v>
      </c>
      <c r="H20" s="51">
        <v>6917102</v>
      </c>
      <c r="I20" s="51">
        <v>6862047</v>
      </c>
      <c r="J20" s="51">
        <v>6801845</v>
      </c>
      <c r="K20" s="52">
        <f t="shared" si="16"/>
        <v>6886650</v>
      </c>
      <c r="L20" s="107">
        <v>6749396</v>
      </c>
      <c r="M20" s="51">
        <v>6670820</v>
      </c>
      <c r="N20" s="53">
        <v>6628199.166666667</v>
      </c>
      <c r="O20" s="51">
        <v>6597742</v>
      </c>
      <c r="P20" s="54">
        <v>6661539</v>
      </c>
      <c r="Q20" s="107">
        <v>6570344</v>
      </c>
      <c r="R20" s="51">
        <v>6532488</v>
      </c>
      <c r="S20" s="51">
        <v>6508391</v>
      </c>
      <c r="T20" s="51">
        <v>6502872</v>
      </c>
      <c r="U20" s="54">
        <v>6528524</v>
      </c>
      <c r="V20" s="108">
        <v>6523316</v>
      </c>
      <c r="W20" s="109">
        <v>6546774</v>
      </c>
      <c r="X20" s="109">
        <v>6579908</v>
      </c>
      <c r="Y20" s="51">
        <v>6667869</v>
      </c>
      <c r="Z20" s="54">
        <v>6579467</v>
      </c>
      <c r="AA20" s="108">
        <v>6769379</v>
      </c>
      <c r="AB20" s="109">
        <v>6790804</v>
      </c>
      <c r="AC20" s="109">
        <v>6836282</v>
      </c>
      <c r="AD20" s="109">
        <v>6894295</v>
      </c>
      <c r="AE20" s="54">
        <v>6822690</v>
      </c>
      <c r="AF20" s="109">
        <v>6963584</v>
      </c>
      <c r="AG20" s="109">
        <v>7036346</v>
      </c>
      <c r="AH20" s="110">
        <v>7161022</v>
      </c>
      <c r="AI20" s="110">
        <v>7276732</v>
      </c>
      <c r="AJ20" s="54">
        <v>7109421</v>
      </c>
    </row>
    <row r="21" spans="1:36" ht="20.149999999999999" customHeight="1">
      <c r="A21" s="49" t="s">
        <v>15</v>
      </c>
      <c r="B21" s="50">
        <v>651733</v>
      </c>
      <c r="C21" s="51">
        <v>664480</v>
      </c>
      <c r="D21" s="51">
        <v>684893</v>
      </c>
      <c r="E21" s="51">
        <v>729867</v>
      </c>
      <c r="F21" s="52">
        <f t="shared" si="17"/>
        <v>682743.25</v>
      </c>
      <c r="G21" s="50">
        <v>788405</v>
      </c>
      <c r="H21" s="51">
        <v>831354</v>
      </c>
      <c r="I21" s="51">
        <v>878396</v>
      </c>
      <c r="J21" s="51">
        <v>947720</v>
      </c>
      <c r="K21" s="52">
        <f t="shared" si="16"/>
        <v>861468.75</v>
      </c>
      <c r="L21" s="107">
        <v>1009353</v>
      </c>
      <c r="M21" s="51">
        <v>1066689</v>
      </c>
      <c r="N21" s="53">
        <v>1195605.8333333333</v>
      </c>
      <c r="O21" s="51">
        <v>1312679</v>
      </c>
      <c r="P21" s="54">
        <v>1146082</v>
      </c>
      <c r="Q21" s="107">
        <v>1402718</v>
      </c>
      <c r="R21" s="51">
        <v>1460839</v>
      </c>
      <c r="S21" s="51">
        <v>1493790</v>
      </c>
      <c r="T21" s="51">
        <v>1551290</v>
      </c>
      <c r="U21" s="54">
        <v>1477159</v>
      </c>
      <c r="V21" s="108">
        <v>1619742</v>
      </c>
      <c r="W21" s="109">
        <v>1667351</v>
      </c>
      <c r="X21" s="109">
        <v>1706181</v>
      </c>
      <c r="Y21" s="51">
        <v>1738351</v>
      </c>
      <c r="Z21" s="54">
        <v>1682906</v>
      </c>
      <c r="AA21" s="108">
        <v>1762912</v>
      </c>
      <c r="AB21" s="109">
        <v>1770734</v>
      </c>
      <c r="AC21" s="109">
        <v>1774574</v>
      </c>
      <c r="AD21" s="109">
        <v>1796068</v>
      </c>
      <c r="AE21" s="54">
        <v>1776072</v>
      </c>
      <c r="AF21" s="109">
        <v>1814397</v>
      </c>
      <c r="AG21" s="109">
        <v>1808255</v>
      </c>
      <c r="AH21" s="110">
        <v>1805586</v>
      </c>
      <c r="AI21" s="110">
        <v>1812681</v>
      </c>
      <c r="AJ21" s="54">
        <v>1810230</v>
      </c>
    </row>
    <row r="22" spans="1:36" ht="20.149999999999999" customHeight="1" thickBot="1">
      <c r="A22" s="67" t="s">
        <v>22</v>
      </c>
      <c r="B22" s="111">
        <v>6288609</v>
      </c>
      <c r="C22" s="112">
        <v>6272029</v>
      </c>
      <c r="D22" s="112">
        <v>6271838</v>
      </c>
      <c r="E22" s="112">
        <v>6291791</v>
      </c>
      <c r="F22" s="113">
        <f>AVERAGE(B22:E22)</f>
        <v>6281066.75</v>
      </c>
      <c r="G22" s="114">
        <v>6316275</v>
      </c>
      <c r="H22" s="112">
        <v>6317333</v>
      </c>
      <c r="I22" s="112">
        <v>6293472</v>
      </c>
      <c r="J22" s="112">
        <v>6279979</v>
      </c>
      <c r="K22" s="113">
        <f>AVERAGE(G22:J22)</f>
        <v>6301764.75</v>
      </c>
      <c r="L22" s="114">
        <v>6274951</v>
      </c>
      <c r="M22" s="112">
        <v>6242450</v>
      </c>
      <c r="N22" s="71">
        <v>6201335.333333333</v>
      </c>
      <c r="O22" s="112">
        <v>6159902.666666667</v>
      </c>
      <c r="P22" s="115">
        <v>6219660</v>
      </c>
      <c r="Q22" s="114">
        <v>6105250</v>
      </c>
      <c r="R22" s="112">
        <v>6031638</v>
      </c>
      <c r="S22" s="112">
        <v>5960463</v>
      </c>
      <c r="T22" s="112">
        <v>5922397</v>
      </c>
      <c r="U22" s="115">
        <v>6004937</v>
      </c>
      <c r="V22" s="114">
        <v>5902526</v>
      </c>
      <c r="W22" s="112">
        <v>5876458</v>
      </c>
      <c r="X22" s="112">
        <v>5858477</v>
      </c>
      <c r="Y22" s="112">
        <v>5868541</v>
      </c>
      <c r="Z22" s="115">
        <v>5876500</v>
      </c>
      <c r="AA22" s="114">
        <v>5872517</v>
      </c>
      <c r="AB22" s="112">
        <v>5828405</v>
      </c>
      <c r="AC22" s="112">
        <v>5803517</v>
      </c>
      <c r="AD22" s="112">
        <v>5781207</v>
      </c>
      <c r="AE22" s="115">
        <v>5821411</v>
      </c>
      <c r="AF22" s="112">
        <v>5760338</v>
      </c>
      <c r="AG22" s="112">
        <v>5732091</v>
      </c>
      <c r="AH22" s="116">
        <v>5717882</v>
      </c>
      <c r="AI22" s="116">
        <v>5708353</v>
      </c>
      <c r="AJ22" s="115">
        <v>5729666</v>
      </c>
    </row>
    <row r="23" spans="1:36" ht="20.149999999999999" customHeight="1">
      <c r="A23" s="34" t="s">
        <v>23</v>
      </c>
      <c r="B23" s="117"/>
      <c r="C23" s="118"/>
      <c r="D23" s="118"/>
      <c r="E23" s="118"/>
      <c r="F23" s="119"/>
      <c r="G23" s="120"/>
      <c r="H23" s="121"/>
      <c r="I23" s="121"/>
      <c r="J23" s="121"/>
      <c r="K23" s="119"/>
      <c r="L23" s="120"/>
      <c r="M23" s="122"/>
      <c r="N23" s="122"/>
      <c r="O23" s="121"/>
      <c r="P23" s="119"/>
      <c r="Q23" s="120"/>
      <c r="R23" s="122"/>
      <c r="S23" s="122"/>
      <c r="T23" s="121"/>
      <c r="U23" s="119"/>
      <c r="V23" s="120"/>
      <c r="W23" s="121"/>
      <c r="X23" s="121"/>
      <c r="Y23" s="121"/>
      <c r="Z23" s="119"/>
      <c r="AA23" s="120"/>
      <c r="AB23" s="121"/>
      <c r="AC23" s="121"/>
      <c r="AD23" s="121"/>
      <c r="AE23" s="119"/>
      <c r="AF23" s="121"/>
      <c r="AG23" s="121"/>
      <c r="AH23" s="121"/>
      <c r="AI23" s="121"/>
      <c r="AJ23" s="119"/>
    </row>
    <row r="24" spans="1:36" ht="20.149999999999999" customHeight="1">
      <c r="A24" s="123" t="s">
        <v>24</v>
      </c>
      <c r="B24" s="124" t="s">
        <v>9</v>
      </c>
      <c r="C24" s="125" t="s">
        <v>9</v>
      </c>
      <c r="D24" s="125" t="s">
        <v>9</v>
      </c>
      <c r="E24" s="125" t="s">
        <v>9</v>
      </c>
      <c r="F24" s="126" t="s">
        <v>9</v>
      </c>
      <c r="G24" s="44">
        <f>SUM(G25:G27)</f>
        <v>4548385</v>
      </c>
      <c r="H24" s="45">
        <f t="shared" ref="H24:M24" si="18">SUM(H25:H27)</f>
        <v>4565319</v>
      </c>
      <c r="I24" s="45">
        <f t="shared" si="18"/>
        <v>4719129</v>
      </c>
      <c r="J24" s="45">
        <f t="shared" si="18"/>
        <v>4468527</v>
      </c>
      <c r="K24" s="46">
        <f t="shared" si="18"/>
        <v>4468527</v>
      </c>
      <c r="L24" s="44">
        <f t="shared" si="18"/>
        <v>4350325</v>
      </c>
      <c r="M24" s="45">
        <f t="shared" si="18"/>
        <v>4227128</v>
      </c>
      <c r="N24" s="45">
        <f>SUM(N25:N27)</f>
        <v>4219194</v>
      </c>
      <c r="O24" s="45">
        <f>SUM(O25:O27)</f>
        <v>4134203</v>
      </c>
      <c r="P24" s="47">
        <f>SUM(P25:P27)</f>
        <v>4134203</v>
      </c>
      <c r="Q24" s="44">
        <f t="shared" ref="Q24:AJ24" si="19">SUM(Q25:Q27)</f>
        <v>4034757</v>
      </c>
      <c r="R24" s="45">
        <f t="shared" si="19"/>
        <v>3972069</v>
      </c>
      <c r="S24" s="45">
        <f t="shared" si="19"/>
        <v>3976807</v>
      </c>
      <c r="T24" s="45">
        <f t="shared" si="19"/>
        <v>3854993</v>
      </c>
      <c r="U24" s="47">
        <f t="shared" si="19"/>
        <v>3854993</v>
      </c>
      <c r="V24" s="44">
        <f t="shared" si="19"/>
        <v>3787667</v>
      </c>
      <c r="W24" s="45">
        <f t="shared" si="19"/>
        <v>3830816</v>
      </c>
      <c r="X24" s="45">
        <f t="shared" si="19"/>
        <v>3527904</v>
      </c>
      <c r="Y24" s="45">
        <f t="shared" si="19"/>
        <v>3270338</v>
      </c>
      <c r="Z24" s="47">
        <f t="shared" si="19"/>
        <v>3270338</v>
      </c>
      <c r="AA24" s="44">
        <f t="shared" si="19"/>
        <v>2879090</v>
      </c>
      <c r="AB24" s="45">
        <f t="shared" si="19"/>
        <v>2854301</v>
      </c>
      <c r="AC24" s="45">
        <f t="shared" si="19"/>
        <v>2880161</v>
      </c>
      <c r="AD24" s="45">
        <f t="shared" si="19"/>
        <v>2837553</v>
      </c>
      <c r="AE24" s="47">
        <f t="shared" si="19"/>
        <v>2837553</v>
      </c>
      <c r="AF24" s="45">
        <f t="shared" si="19"/>
        <v>2783184</v>
      </c>
      <c r="AG24" s="45">
        <f t="shared" si="19"/>
        <v>2768818</v>
      </c>
      <c r="AH24" s="45">
        <f t="shared" si="19"/>
        <v>2794108</v>
      </c>
      <c r="AI24" s="8">
        <f t="shared" si="19"/>
        <v>2646869</v>
      </c>
      <c r="AJ24" s="47">
        <f t="shared" si="19"/>
        <v>2646869</v>
      </c>
    </row>
    <row r="25" spans="1:36" ht="20.149999999999999" customHeight="1">
      <c r="A25" s="49" t="s">
        <v>25</v>
      </c>
      <c r="B25" s="87" t="s">
        <v>9</v>
      </c>
      <c r="C25" s="88" t="s">
        <v>9</v>
      </c>
      <c r="D25" s="88" t="s">
        <v>9</v>
      </c>
      <c r="E25" s="88" t="s">
        <v>9</v>
      </c>
      <c r="F25" s="127" t="s">
        <v>9</v>
      </c>
      <c r="G25" s="50">
        <v>85574</v>
      </c>
      <c r="H25" s="51">
        <v>81441</v>
      </c>
      <c r="I25" s="51">
        <v>84538</v>
      </c>
      <c r="J25" s="51">
        <v>77771</v>
      </c>
      <c r="K25" s="54">
        <f>J25</f>
        <v>77771</v>
      </c>
      <c r="L25" s="50">
        <v>81619</v>
      </c>
      <c r="M25" s="51">
        <v>66578</v>
      </c>
      <c r="N25" s="53">
        <v>98136</v>
      </c>
      <c r="O25" s="51">
        <v>122787</v>
      </c>
      <c r="P25" s="54">
        <v>122787</v>
      </c>
      <c r="Q25" s="50">
        <v>66163</v>
      </c>
      <c r="R25" s="51">
        <v>41517</v>
      </c>
      <c r="S25" s="51">
        <v>60471</v>
      </c>
      <c r="T25" s="51">
        <v>31972</v>
      </c>
      <c r="U25" s="54">
        <f>T25</f>
        <v>31972</v>
      </c>
      <c r="V25" s="50">
        <v>35754</v>
      </c>
      <c r="W25" s="51">
        <v>73544</v>
      </c>
      <c r="X25" s="51">
        <v>44913</v>
      </c>
      <c r="Y25" s="51">
        <v>79306</v>
      </c>
      <c r="Z25" s="54">
        <f>Y25</f>
        <v>79306</v>
      </c>
      <c r="AA25" s="50">
        <v>48224</v>
      </c>
      <c r="AB25" s="51">
        <v>57183</v>
      </c>
      <c r="AC25" s="51">
        <v>63627</v>
      </c>
      <c r="AD25" s="51">
        <v>79561</v>
      </c>
      <c r="AE25" s="54">
        <f>AD25</f>
        <v>79561</v>
      </c>
      <c r="AF25" s="51">
        <v>75159</v>
      </c>
      <c r="AG25" s="51">
        <v>59722</v>
      </c>
      <c r="AH25" s="55">
        <v>91261</v>
      </c>
      <c r="AI25" s="55">
        <v>95685</v>
      </c>
      <c r="AJ25" s="54">
        <v>95685</v>
      </c>
    </row>
    <row r="26" spans="1:36" ht="20.149999999999999" customHeight="1">
      <c r="A26" s="49" t="s">
        <v>26</v>
      </c>
      <c r="B26" s="87" t="s">
        <v>9</v>
      </c>
      <c r="C26" s="88" t="s">
        <v>9</v>
      </c>
      <c r="D26" s="88" t="s">
        <v>9</v>
      </c>
      <c r="E26" s="88" t="s">
        <v>9</v>
      </c>
      <c r="F26" s="127" t="s">
        <v>9</v>
      </c>
      <c r="G26" s="50">
        <v>4385742</v>
      </c>
      <c r="H26" s="51">
        <v>4379630</v>
      </c>
      <c r="I26" s="51">
        <v>4475541</v>
      </c>
      <c r="J26" s="51">
        <v>4171810</v>
      </c>
      <c r="K26" s="54">
        <f>J26</f>
        <v>4171810</v>
      </c>
      <c r="L26" s="50">
        <v>4042605</v>
      </c>
      <c r="M26" s="51">
        <v>3923778</v>
      </c>
      <c r="N26" s="53">
        <v>3855669</v>
      </c>
      <c r="O26" s="51">
        <v>3792978</v>
      </c>
      <c r="P26" s="54">
        <v>3792978</v>
      </c>
      <c r="Q26" s="50">
        <v>3775976</v>
      </c>
      <c r="R26" s="51">
        <v>3737282</v>
      </c>
      <c r="S26" s="51">
        <v>3685092</v>
      </c>
      <c r="T26" s="51">
        <v>3591736</v>
      </c>
      <c r="U26" s="54">
        <f t="shared" ref="U26:U27" si="20">T26</f>
        <v>3591736</v>
      </c>
      <c r="V26" s="50">
        <v>3495733</v>
      </c>
      <c r="W26" s="51">
        <v>3473228</v>
      </c>
      <c r="X26" s="51">
        <v>3223224</v>
      </c>
      <c r="Y26" s="51">
        <v>2972443</v>
      </c>
      <c r="Z26" s="54">
        <f t="shared" ref="Z26:Z27" si="21">Y26</f>
        <v>2972443</v>
      </c>
      <c r="AA26" s="50">
        <v>2646477</v>
      </c>
      <c r="AB26" s="51">
        <v>2616592</v>
      </c>
      <c r="AC26" s="51">
        <v>2623950</v>
      </c>
      <c r="AD26" s="51">
        <v>2579613</v>
      </c>
      <c r="AE26" s="54">
        <f t="shared" ref="AE26:AE27" si="22">AD26</f>
        <v>2579613</v>
      </c>
      <c r="AF26" s="51">
        <v>2539402</v>
      </c>
      <c r="AG26" s="51">
        <v>2545749</v>
      </c>
      <c r="AH26" s="55">
        <v>2550355</v>
      </c>
      <c r="AI26" s="55">
        <v>2423774</v>
      </c>
      <c r="AJ26" s="54">
        <v>2423774</v>
      </c>
    </row>
    <row r="27" spans="1:36" ht="20.149999999999999" customHeight="1" thickBot="1">
      <c r="A27" s="128" t="s">
        <v>27</v>
      </c>
      <c r="B27" s="87" t="s">
        <v>9</v>
      </c>
      <c r="C27" s="88" t="s">
        <v>9</v>
      </c>
      <c r="D27" s="88" t="s">
        <v>9</v>
      </c>
      <c r="E27" s="88" t="s">
        <v>9</v>
      </c>
      <c r="F27" s="127" t="s">
        <v>9</v>
      </c>
      <c r="G27" s="50">
        <v>77069</v>
      </c>
      <c r="H27" s="51">
        <v>104248</v>
      </c>
      <c r="I27" s="51">
        <v>159050</v>
      </c>
      <c r="J27" s="51">
        <v>218946</v>
      </c>
      <c r="K27" s="54">
        <f>J27</f>
        <v>218946</v>
      </c>
      <c r="L27" s="50">
        <v>226101</v>
      </c>
      <c r="M27" s="51">
        <v>236772</v>
      </c>
      <c r="N27" s="53">
        <v>265389</v>
      </c>
      <c r="O27" s="51">
        <v>218438</v>
      </c>
      <c r="P27" s="54">
        <v>218438</v>
      </c>
      <c r="Q27" s="50">
        <v>192618</v>
      </c>
      <c r="R27" s="51">
        <v>193270</v>
      </c>
      <c r="S27" s="51">
        <v>231244</v>
      </c>
      <c r="T27" s="51">
        <v>231285</v>
      </c>
      <c r="U27" s="54">
        <f t="shared" si="20"/>
        <v>231285</v>
      </c>
      <c r="V27" s="50">
        <v>256180</v>
      </c>
      <c r="W27" s="51">
        <v>284044</v>
      </c>
      <c r="X27" s="51">
        <v>259767</v>
      </c>
      <c r="Y27" s="51">
        <v>218589</v>
      </c>
      <c r="Z27" s="54">
        <f t="shared" si="21"/>
        <v>218589</v>
      </c>
      <c r="AA27" s="50">
        <v>184389</v>
      </c>
      <c r="AB27" s="51">
        <v>180526</v>
      </c>
      <c r="AC27" s="51">
        <v>192584</v>
      </c>
      <c r="AD27" s="51">
        <v>178379</v>
      </c>
      <c r="AE27" s="54">
        <f t="shared" si="22"/>
        <v>178379</v>
      </c>
      <c r="AF27" s="51">
        <v>168623</v>
      </c>
      <c r="AG27" s="51">
        <v>163347</v>
      </c>
      <c r="AH27" s="55">
        <v>152492</v>
      </c>
      <c r="AI27" s="55">
        <v>127410</v>
      </c>
      <c r="AJ27" s="54">
        <v>127410</v>
      </c>
    </row>
    <row r="28" spans="1:36" ht="20.149999999999999" customHeight="1" thickBot="1">
      <c r="A28" s="129" t="s">
        <v>28</v>
      </c>
      <c r="B28" s="130" t="s">
        <v>9</v>
      </c>
      <c r="C28" s="131" t="s">
        <v>9</v>
      </c>
      <c r="D28" s="131" t="s">
        <v>9</v>
      </c>
      <c r="E28" s="131" t="s">
        <v>9</v>
      </c>
      <c r="F28" s="132" t="s">
        <v>9</v>
      </c>
      <c r="G28" s="133">
        <v>18</v>
      </c>
      <c r="H28" s="134">
        <v>19.2</v>
      </c>
      <c r="I28" s="134">
        <v>18.2</v>
      </c>
      <c r="J28" s="134">
        <v>17.5</v>
      </c>
      <c r="K28" s="135">
        <v>18.2</v>
      </c>
      <c r="L28" s="133">
        <v>16.5</v>
      </c>
      <c r="M28" s="134">
        <v>17.899999999999999</v>
      </c>
      <c r="N28" s="136">
        <v>18.3</v>
      </c>
      <c r="O28" s="134">
        <v>18.2</v>
      </c>
      <c r="P28" s="135">
        <v>17.7</v>
      </c>
      <c r="Q28" s="133">
        <v>17.3</v>
      </c>
      <c r="R28" s="134">
        <v>18.3</v>
      </c>
      <c r="S28" s="134">
        <v>19</v>
      </c>
      <c r="T28" s="134">
        <v>18.5</v>
      </c>
      <c r="U28" s="135">
        <v>18.3</v>
      </c>
      <c r="V28" s="133">
        <v>17.7</v>
      </c>
      <c r="W28" s="134">
        <v>18.899999999999999</v>
      </c>
      <c r="X28" s="134">
        <v>18.7</v>
      </c>
      <c r="Y28" s="134">
        <v>19.2</v>
      </c>
      <c r="Z28" s="135">
        <v>18.600000000000001</v>
      </c>
      <c r="AA28" s="133">
        <v>18.7</v>
      </c>
      <c r="AB28" s="134">
        <v>20.5</v>
      </c>
      <c r="AC28" s="134">
        <v>20.2</v>
      </c>
      <c r="AD28" s="134">
        <v>20.100000000000001</v>
      </c>
      <c r="AE28" s="135">
        <v>19.899999999999999</v>
      </c>
      <c r="AF28" s="134">
        <v>20.100000000000001</v>
      </c>
      <c r="AG28" s="134">
        <v>20.399999999999999</v>
      </c>
      <c r="AH28" s="137">
        <v>20.8</v>
      </c>
      <c r="AI28" s="137">
        <v>20.3</v>
      </c>
      <c r="AJ28" s="135">
        <v>20.399999999999999</v>
      </c>
    </row>
    <row r="29" spans="1:36" ht="20.149999999999999" customHeight="1">
      <c r="A29" s="138" t="s">
        <v>29</v>
      </c>
      <c r="B29" s="139" t="s">
        <v>9</v>
      </c>
      <c r="C29" s="140" t="s">
        <v>9</v>
      </c>
      <c r="D29" s="140" t="s">
        <v>9</v>
      </c>
      <c r="E29" s="140" t="s">
        <v>9</v>
      </c>
      <c r="F29" s="141" t="s">
        <v>9</v>
      </c>
      <c r="G29" s="101">
        <f>SUM(G30:G32)</f>
        <v>4549031</v>
      </c>
      <c r="H29" s="102">
        <f t="shared" ref="H29:M29" si="23">SUM(H30:H32)</f>
        <v>4532090</v>
      </c>
      <c r="I29" s="102">
        <f t="shared" si="23"/>
        <v>4635182</v>
      </c>
      <c r="J29" s="102">
        <f t="shared" si="23"/>
        <v>4599374</v>
      </c>
      <c r="K29" s="142">
        <f t="shared" si="23"/>
        <v>4578919.25</v>
      </c>
      <c r="L29" s="101">
        <f t="shared" si="23"/>
        <v>4398038</v>
      </c>
      <c r="M29" s="102">
        <f t="shared" si="23"/>
        <v>4285747</v>
      </c>
      <c r="N29" s="102">
        <f>SUM(N30:N32)</f>
        <v>4212274</v>
      </c>
      <c r="O29" s="102">
        <f>SUM(O30:O32)</f>
        <v>4172129</v>
      </c>
      <c r="P29" s="142">
        <f>SUM(P30:P32)</f>
        <v>4267047</v>
      </c>
      <c r="Q29" s="101">
        <f t="shared" ref="Q29:AJ29" si="24">SUM(Q30:Q32)</f>
        <v>4068646</v>
      </c>
      <c r="R29" s="102">
        <f t="shared" si="24"/>
        <v>4006108</v>
      </c>
      <c r="S29" s="102">
        <f t="shared" si="24"/>
        <v>3970091</v>
      </c>
      <c r="T29" s="102">
        <f t="shared" si="24"/>
        <v>3917979</v>
      </c>
      <c r="U29" s="142">
        <f t="shared" si="24"/>
        <v>3990706</v>
      </c>
      <c r="V29" s="101">
        <f t="shared" si="24"/>
        <v>3801870</v>
      </c>
      <c r="W29" s="102">
        <f t="shared" si="24"/>
        <v>3794613</v>
      </c>
      <c r="X29" s="102">
        <f t="shared" si="24"/>
        <v>3713417</v>
      </c>
      <c r="Y29" s="102">
        <f t="shared" si="24"/>
        <v>3341220</v>
      </c>
      <c r="Z29" s="142">
        <f t="shared" si="24"/>
        <v>3662780</v>
      </c>
      <c r="AA29" s="101">
        <f t="shared" si="24"/>
        <v>3050604</v>
      </c>
      <c r="AB29" s="102">
        <f t="shared" si="24"/>
        <v>2882155</v>
      </c>
      <c r="AC29" s="102">
        <f t="shared" si="24"/>
        <v>2863783</v>
      </c>
      <c r="AD29" s="102">
        <f t="shared" si="24"/>
        <v>2851766</v>
      </c>
      <c r="AE29" s="142">
        <f t="shared" si="24"/>
        <v>2912076</v>
      </c>
      <c r="AF29" s="102">
        <f t="shared" si="24"/>
        <v>2789695</v>
      </c>
      <c r="AG29" s="102">
        <f t="shared" si="24"/>
        <v>2771707</v>
      </c>
      <c r="AH29" s="102">
        <f>SUM(AH30:AH32)</f>
        <v>2774199</v>
      </c>
      <c r="AI29" s="102">
        <f t="shared" si="24"/>
        <v>2745638</v>
      </c>
      <c r="AJ29" s="142">
        <f t="shared" si="24"/>
        <v>2770309</v>
      </c>
    </row>
    <row r="30" spans="1:36" ht="20.149999999999999" customHeight="1">
      <c r="A30" s="49" t="s">
        <v>25</v>
      </c>
      <c r="B30" s="87" t="s">
        <v>9</v>
      </c>
      <c r="C30" s="88" t="s">
        <v>9</v>
      </c>
      <c r="D30" s="88" t="s">
        <v>9</v>
      </c>
      <c r="E30" s="88" t="s">
        <v>9</v>
      </c>
      <c r="F30" s="127" t="s">
        <v>9</v>
      </c>
      <c r="G30" s="50">
        <v>78707</v>
      </c>
      <c r="H30" s="51">
        <v>73828</v>
      </c>
      <c r="I30" s="51">
        <v>68740</v>
      </c>
      <c r="J30" s="51">
        <v>77953</v>
      </c>
      <c r="K30" s="54">
        <f>AVERAGE(G30:J30)</f>
        <v>74807</v>
      </c>
      <c r="L30" s="50">
        <v>77779</v>
      </c>
      <c r="M30" s="51">
        <v>79253</v>
      </c>
      <c r="N30" s="53">
        <v>69522</v>
      </c>
      <c r="O30" s="51">
        <v>129021</v>
      </c>
      <c r="P30" s="54">
        <v>88894</v>
      </c>
      <c r="Q30" s="50">
        <v>67972</v>
      </c>
      <c r="R30" s="51">
        <v>61165</v>
      </c>
      <c r="S30" s="51">
        <v>41313</v>
      </c>
      <c r="T30" s="51">
        <v>56743</v>
      </c>
      <c r="U30" s="54">
        <v>56798</v>
      </c>
      <c r="V30" s="50">
        <v>36255</v>
      </c>
      <c r="W30" s="51">
        <v>52114</v>
      </c>
      <c r="X30" s="51">
        <v>42971</v>
      </c>
      <c r="Y30" s="51">
        <v>54083</v>
      </c>
      <c r="Z30" s="54">
        <v>46356</v>
      </c>
      <c r="AA30" s="50">
        <v>48659</v>
      </c>
      <c r="AB30" s="51">
        <v>69132</v>
      </c>
      <c r="AC30" s="51">
        <v>54950</v>
      </c>
      <c r="AD30" s="51">
        <v>65088</v>
      </c>
      <c r="AE30" s="54">
        <v>59457</v>
      </c>
      <c r="AF30" s="51">
        <v>58222</v>
      </c>
      <c r="AG30" s="51">
        <v>69503</v>
      </c>
      <c r="AH30" s="55">
        <v>58358</v>
      </c>
      <c r="AI30" s="55">
        <v>95346</v>
      </c>
      <c r="AJ30" s="54">
        <v>70357</v>
      </c>
    </row>
    <row r="31" spans="1:36" ht="20.149999999999999" customHeight="1">
      <c r="A31" s="49" t="s">
        <v>26</v>
      </c>
      <c r="B31" s="87" t="s">
        <v>9</v>
      </c>
      <c r="C31" s="88" t="s">
        <v>9</v>
      </c>
      <c r="D31" s="88" t="s">
        <v>9</v>
      </c>
      <c r="E31" s="88" t="s">
        <v>9</v>
      </c>
      <c r="F31" s="127" t="s">
        <v>9</v>
      </c>
      <c r="G31" s="50">
        <v>4397976</v>
      </c>
      <c r="H31" s="51">
        <v>4370181</v>
      </c>
      <c r="I31" s="51">
        <v>4431149</v>
      </c>
      <c r="J31" s="51">
        <v>4338987</v>
      </c>
      <c r="K31" s="54">
        <f t="shared" ref="K31:K32" si="25">AVERAGE(G31:J31)</f>
        <v>4384573.25</v>
      </c>
      <c r="L31" s="50">
        <v>4091609</v>
      </c>
      <c r="M31" s="51">
        <v>3975410</v>
      </c>
      <c r="N31" s="53">
        <v>3893375</v>
      </c>
      <c r="O31" s="51">
        <v>3798701</v>
      </c>
      <c r="P31" s="54">
        <v>3939774</v>
      </c>
      <c r="Q31" s="50">
        <v>3797423</v>
      </c>
      <c r="R31" s="51">
        <v>3755130</v>
      </c>
      <c r="S31" s="51">
        <v>3713656</v>
      </c>
      <c r="T31" s="51">
        <v>3630863</v>
      </c>
      <c r="U31" s="54">
        <v>3724268</v>
      </c>
      <c r="V31" s="50">
        <v>3529840</v>
      </c>
      <c r="W31" s="51">
        <v>3473104</v>
      </c>
      <c r="X31" s="51">
        <v>3386794</v>
      </c>
      <c r="Y31" s="51">
        <v>3058691</v>
      </c>
      <c r="Z31" s="54">
        <v>3362107</v>
      </c>
      <c r="AA31" s="50">
        <v>2800366</v>
      </c>
      <c r="AB31" s="51">
        <v>2631773</v>
      </c>
      <c r="AC31" s="51">
        <v>2620575</v>
      </c>
      <c r="AD31" s="51">
        <v>2601552</v>
      </c>
      <c r="AE31" s="54">
        <v>2663566</v>
      </c>
      <c r="AF31" s="51">
        <v>2558174</v>
      </c>
      <c r="AG31" s="51">
        <v>2536844</v>
      </c>
      <c r="AH31" s="55">
        <v>2555414</v>
      </c>
      <c r="AI31" s="55">
        <v>2511226</v>
      </c>
      <c r="AJ31" s="54">
        <v>2540414</v>
      </c>
    </row>
    <row r="32" spans="1:36" ht="20.149999999999999" customHeight="1" thickBot="1">
      <c r="A32" s="128" t="s">
        <v>27</v>
      </c>
      <c r="B32" s="143" t="s">
        <v>9</v>
      </c>
      <c r="C32" s="144" t="s">
        <v>9</v>
      </c>
      <c r="D32" s="144" t="s">
        <v>9</v>
      </c>
      <c r="E32" s="144" t="s">
        <v>9</v>
      </c>
      <c r="F32" s="145" t="s">
        <v>9</v>
      </c>
      <c r="G32" s="146">
        <v>72348</v>
      </c>
      <c r="H32" s="147">
        <v>88081</v>
      </c>
      <c r="I32" s="147">
        <v>135293</v>
      </c>
      <c r="J32" s="147">
        <v>182434</v>
      </c>
      <c r="K32" s="148">
        <f t="shared" si="25"/>
        <v>119539</v>
      </c>
      <c r="L32" s="146">
        <v>228650</v>
      </c>
      <c r="M32" s="147">
        <v>231084</v>
      </c>
      <c r="N32" s="149">
        <v>249377</v>
      </c>
      <c r="O32" s="147">
        <v>244407</v>
      </c>
      <c r="P32" s="148">
        <v>238379</v>
      </c>
      <c r="Q32" s="146">
        <v>203251</v>
      </c>
      <c r="R32" s="147">
        <v>189813</v>
      </c>
      <c r="S32" s="147">
        <v>215122</v>
      </c>
      <c r="T32" s="147">
        <v>230373</v>
      </c>
      <c r="U32" s="148">
        <v>209640</v>
      </c>
      <c r="V32" s="146">
        <v>235775</v>
      </c>
      <c r="W32" s="147">
        <v>269395</v>
      </c>
      <c r="X32" s="147">
        <v>283652</v>
      </c>
      <c r="Y32" s="147">
        <v>228446</v>
      </c>
      <c r="Z32" s="148">
        <v>254317</v>
      </c>
      <c r="AA32" s="146">
        <v>201579</v>
      </c>
      <c r="AB32" s="147">
        <v>181250</v>
      </c>
      <c r="AC32" s="147">
        <v>188258</v>
      </c>
      <c r="AD32" s="147">
        <v>185126</v>
      </c>
      <c r="AE32" s="148">
        <v>189053</v>
      </c>
      <c r="AF32" s="147">
        <v>173299</v>
      </c>
      <c r="AG32" s="147">
        <v>165360</v>
      </c>
      <c r="AH32" s="150">
        <v>160427</v>
      </c>
      <c r="AI32" s="150">
        <v>139066</v>
      </c>
      <c r="AJ32" s="148">
        <v>159538</v>
      </c>
    </row>
    <row r="33" spans="1:36" ht="20.149999999999999" customHeight="1">
      <c r="T33" s="7"/>
      <c r="U33" s="7"/>
      <c r="V33" s="7"/>
      <c r="W33" s="7"/>
      <c r="X33" s="7"/>
      <c r="Y33" s="7"/>
      <c r="Z33" s="7"/>
      <c r="AA33" s="7"/>
      <c r="AB33" s="7"/>
      <c r="AC33" s="7"/>
      <c r="AD33" s="7"/>
      <c r="AE33" s="7"/>
      <c r="AF33" s="7"/>
      <c r="AG33" s="7"/>
      <c r="AH33" s="7"/>
      <c r="AI33" s="7"/>
      <c r="AJ33" s="7"/>
    </row>
    <row r="34" spans="1:36" ht="20.149999999999999" customHeight="1">
      <c r="A34" s="65" t="s">
        <v>30</v>
      </c>
      <c r="T34" s="151"/>
      <c r="U34" s="151"/>
      <c r="V34" s="151"/>
      <c r="W34" s="151"/>
      <c r="X34" s="151"/>
      <c r="Y34" s="151"/>
      <c r="Z34" s="151"/>
      <c r="AA34" s="151"/>
      <c r="AB34" s="151"/>
      <c r="AC34" s="151"/>
      <c r="AD34" s="151"/>
      <c r="AE34" s="151"/>
      <c r="AF34" s="151"/>
      <c r="AG34" s="151"/>
      <c r="AH34" s="151"/>
      <c r="AI34" s="151"/>
      <c r="AJ34" s="151"/>
    </row>
    <row r="35" spans="1:36" ht="20.149999999999999" customHeight="1">
      <c r="A35" s="65" t="s">
        <v>31</v>
      </c>
      <c r="T35" s="151"/>
      <c r="U35" s="151"/>
      <c r="V35" s="151"/>
      <c r="W35" s="151"/>
      <c r="X35" s="151"/>
      <c r="Y35" s="151"/>
      <c r="Z35" s="151"/>
      <c r="AA35" s="151"/>
      <c r="AB35" s="151"/>
      <c r="AC35" s="151"/>
      <c r="AD35" s="151"/>
      <c r="AE35" s="151"/>
      <c r="AF35" s="151"/>
      <c r="AG35" s="151"/>
      <c r="AH35" s="151"/>
      <c r="AI35" s="151"/>
      <c r="AJ35" s="151"/>
    </row>
    <row r="36" spans="1:36" ht="20.149999999999999" customHeight="1">
      <c r="A36" s="152" t="s">
        <v>32</v>
      </c>
      <c r="B36" s="153"/>
      <c r="C36" s="153"/>
      <c r="D36" s="153"/>
      <c r="E36" s="153"/>
      <c r="F36" s="153"/>
      <c r="G36" s="153"/>
      <c r="H36" s="153"/>
      <c r="I36" s="153"/>
      <c r="T36" s="151"/>
      <c r="U36" s="151"/>
      <c r="V36" s="151"/>
      <c r="W36" s="151"/>
      <c r="X36" s="151"/>
      <c r="Y36" s="151"/>
      <c r="Z36" s="151"/>
      <c r="AA36" s="151"/>
      <c r="AB36" s="151"/>
      <c r="AC36" s="151"/>
      <c r="AD36" s="151"/>
      <c r="AE36" s="151"/>
      <c r="AF36" s="151"/>
      <c r="AG36" s="151"/>
      <c r="AH36" s="151"/>
      <c r="AI36" s="151"/>
      <c r="AJ36" s="151"/>
    </row>
    <row r="37" spans="1:36" ht="42.75" customHeight="1">
      <c r="A37" s="152" t="s">
        <v>33</v>
      </c>
      <c r="B37" s="152"/>
      <c r="C37" s="152"/>
      <c r="D37" s="152"/>
      <c r="E37" s="152"/>
      <c r="F37" s="152"/>
      <c r="G37" s="152"/>
      <c r="H37" s="152"/>
      <c r="I37" s="152"/>
      <c r="J37" s="152"/>
      <c r="K37" s="152"/>
      <c r="L37" s="152"/>
      <c r="M37" s="152"/>
      <c r="T37" s="154"/>
      <c r="U37" s="7"/>
      <c r="V37" s="7"/>
      <c r="W37" s="7"/>
      <c r="X37" s="7"/>
      <c r="Y37" s="154"/>
      <c r="Z37" s="7"/>
      <c r="AA37" s="7"/>
      <c r="AB37" s="7"/>
      <c r="AC37" s="7"/>
      <c r="AD37" s="154"/>
      <c r="AE37" s="7"/>
      <c r="AF37" s="7"/>
      <c r="AG37" s="7"/>
      <c r="AH37" s="7"/>
      <c r="AI37" s="154"/>
      <c r="AJ37" s="7"/>
    </row>
    <row r="38" spans="1:36" ht="20.149999999999999" customHeight="1">
      <c r="A38" s="153" t="s">
        <v>34</v>
      </c>
      <c r="B38" s="153"/>
      <c r="C38" s="153"/>
      <c r="D38" s="153"/>
      <c r="E38" s="153"/>
      <c r="F38" s="153"/>
      <c r="G38" s="153"/>
      <c r="H38" s="153"/>
      <c r="I38" s="153"/>
      <c r="J38" s="153"/>
      <c r="K38" s="153"/>
      <c r="L38" s="153"/>
      <c r="M38" s="153"/>
      <c r="T38" s="151"/>
      <c r="U38" s="151"/>
      <c r="V38" s="151"/>
      <c r="W38" s="151"/>
      <c r="X38" s="151"/>
      <c r="Y38" s="151"/>
      <c r="Z38" s="151"/>
      <c r="AA38" s="151"/>
      <c r="AB38" s="151"/>
      <c r="AC38" s="151"/>
      <c r="AD38" s="151"/>
      <c r="AE38" s="151"/>
      <c r="AF38" s="151"/>
      <c r="AG38" s="151"/>
      <c r="AH38" s="151"/>
      <c r="AI38" s="151"/>
      <c r="AJ38" s="151"/>
    </row>
    <row r="39" spans="1:36" ht="20.149999999999999" customHeight="1">
      <c r="A39" s="65" t="s">
        <v>35</v>
      </c>
      <c r="T39" s="7"/>
      <c r="U39" s="7"/>
      <c r="V39" s="7"/>
      <c r="W39" s="7"/>
      <c r="X39" s="7"/>
      <c r="Y39" s="7"/>
      <c r="Z39" s="7"/>
      <c r="AA39" s="7"/>
      <c r="AB39" s="7"/>
      <c r="AC39" s="7"/>
      <c r="AD39" s="7"/>
      <c r="AE39" s="7"/>
      <c r="AF39" s="7"/>
      <c r="AG39" s="7"/>
      <c r="AH39" s="7"/>
      <c r="AI39" s="7"/>
      <c r="AJ39" s="7"/>
    </row>
    <row r="40" spans="1:36" ht="20.149999999999999" customHeight="1"/>
    <row r="41" spans="1:36" ht="20.149999999999999" customHeight="1"/>
    <row r="42" spans="1:36" ht="20.149999999999999" customHeight="1"/>
    <row r="43" spans="1:36" ht="20.149999999999999" customHeight="1"/>
    <row r="44" spans="1:36" ht="20.149999999999999" customHeight="1"/>
    <row r="45" spans="1:36" ht="20.149999999999999" customHeight="1"/>
    <row r="46" spans="1:36" ht="20.149999999999999" customHeight="1"/>
    <row r="47" spans="1:36" ht="20.149999999999999" customHeight="1"/>
    <row r="48" spans="1:36" ht="20.149999999999999" customHeight="1"/>
    <row r="49" spans="2:36" ht="20.149999999999999" customHeight="1"/>
    <row r="50" spans="2:36" ht="20.149999999999999" customHeight="1"/>
    <row r="51" spans="2:36" s="65" customFormat="1" ht="20.149999999999999" customHeight="1">
      <c r="B51" s="5"/>
      <c r="C51" s="5"/>
      <c r="D51" s="5"/>
      <c r="E51" s="5"/>
      <c r="F51" s="5"/>
      <c r="G51" s="5"/>
      <c r="H51" s="5"/>
      <c r="I51" s="5"/>
      <c r="J51" s="5"/>
      <c r="K51" s="5"/>
      <c r="L51" s="5"/>
      <c r="M51" s="5"/>
      <c r="N51" s="5"/>
      <c r="O51" s="5"/>
      <c r="P51" s="5"/>
      <c r="Q51" s="5"/>
      <c r="R51" s="5"/>
      <c r="S51" s="6"/>
      <c r="T51" s="5"/>
      <c r="U51" s="5"/>
      <c r="V51" s="5"/>
      <c r="W51" s="5"/>
      <c r="X51" s="5"/>
      <c r="Y51" s="5"/>
      <c r="Z51" s="5"/>
      <c r="AA51" s="5"/>
      <c r="AB51" s="5"/>
      <c r="AC51" s="5"/>
      <c r="AD51" s="5"/>
      <c r="AE51" s="5"/>
      <c r="AF51" s="5"/>
      <c r="AG51" s="5"/>
      <c r="AH51" s="5"/>
      <c r="AI51" s="5"/>
      <c r="AJ51" s="5"/>
    </row>
    <row r="52" spans="2:36" s="65" customFormat="1" ht="20.149999999999999" customHeight="1">
      <c r="B52" s="5"/>
      <c r="C52" s="5"/>
      <c r="D52" s="5"/>
      <c r="E52" s="5"/>
      <c r="F52" s="5"/>
      <c r="G52" s="5"/>
      <c r="H52" s="5"/>
      <c r="I52" s="5"/>
      <c r="J52" s="5"/>
      <c r="K52" s="5"/>
      <c r="L52" s="5"/>
      <c r="M52" s="5"/>
      <c r="N52" s="5"/>
      <c r="O52" s="5"/>
      <c r="P52" s="5"/>
      <c r="Q52" s="5"/>
      <c r="R52" s="5"/>
      <c r="S52" s="6"/>
      <c r="T52" s="5"/>
      <c r="U52" s="5"/>
      <c r="V52" s="5"/>
      <c r="W52" s="5"/>
      <c r="X52" s="5"/>
      <c r="Y52" s="5"/>
      <c r="Z52" s="5"/>
      <c r="AA52" s="5"/>
      <c r="AB52" s="5"/>
      <c r="AC52" s="5"/>
      <c r="AD52" s="5"/>
      <c r="AE52" s="5"/>
      <c r="AF52" s="5"/>
      <c r="AG52" s="5"/>
      <c r="AH52" s="5"/>
      <c r="AI52" s="5"/>
      <c r="AJ52" s="5"/>
    </row>
    <row r="53" spans="2:36" s="65" customFormat="1" ht="20.149999999999999" customHeight="1">
      <c r="B53" s="5"/>
      <c r="C53" s="5"/>
      <c r="D53" s="5"/>
      <c r="E53" s="5"/>
      <c r="F53" s="5"/>
      <c r="G53" s="5"/>
      <c r="H53" s="5"/>
      <c r="I53" s="5"/>
      <c r="J53" s="5"/>
      <c r="K53" s="5"/>
      <c r="L53" s="5"/>
      <c r="M53" s="5"/>
      <c r="N53" s="5"/>
      <c r="O53" s="5"/>
      <c r="P53" s="5"/>
      <c r="Q53" s="5"/>
      <c r="R53" s="5"/>
      <c r="S53" s="6"/>
      <c r="T53" s="5"/>
      <c r="U53" s="5"/>
      <c r="V53" s="5"/>
      <c r="W53" s="5"/>
      <c r="X53" s="5"/>
      <c r="Y53" s="5"/>
      <c r="Z53" s="5"/>
      <c r="AA53" s="5"/>
      <c r="AB53" s="5"/>
      <c r="AC53" s="5"/>
      <c r="AD53" s="5"/>
      <c r="AE53" s="5"/>
      <c r="AF53" s="5"/>
      <c r="AG53" s="5"/>
      <c r="AH53" s="5"/>
      <c r="AI53" s="5"/>
      <c r="AJ53" s="5"/>
    </row>
    <row r="54" spans="2:36" s="65" customFormat="1" ht="20.149999999999999" customHeight="1">
      <c r="B54" s="5"/>
      <c r="C54" s="5"/>
      <c r="D54" s="5"/>
      <c r="E54" s="5"/>
      <c r="F54" s="5"/>
      <c r="G54" s="5"/>
      <c r="H54" s="5"/>
      <c r="I54" s="5"/>
      <c r="J54" s="5"/>
      <c r="K54" s="5"/>
      <c r="L54" s="5"/>
      <c r="M54" s="5"/>
      <c r="N54" s="5"/>
      <c r="O54" s="5"/>
      <c r="P54" s="5"/>
      <c r="Q54" s="5"/>
      <c r="R54" s="5"/>
      <c r="S54" s="6"/>
      <c r="T54" s="5"/>
      <c r="U54" s="5"/>
      <c r="V54" s="5"/>
      <c r="W54" s="5"/>
      <c r="X54" s="5"/>
      <c r="Y54" s="5"/>
      <c r="Z54" s="5"/>
      <c r="AA54" s="5"/>
      <c r="AB54" s="5"/>
      <c r="AC54" s="5"/>
      <c r="AD54" s="5"/>
      <c r="AE54" s="5"/>
      <c r="AF54" s="5"/>
      <c r="AG54" s="5"/>
      <c r="AH54" s="5"/>
      <c r="AI54" s="5"/>
      <c r="AJ54" s="5"/>
    </row>
    <row r="55" spans="2:36" s="65" customFormat="1" ht="20.149999999999999" customHeight="1">
      <c r="B55" s="5"/>
      <c r="C55" s="5"/>
      <c r="D55" s="5"/>
      <c r="E55" s="5"/>
      <c r="F55" s="5"/>
      <c r="G55" s="5"/>
      <c r="H55" s="5"/>
      <c r="I55" s="5"/>
      <c r="J55" s="5"/>
      <c r="K55" s="5"/>
      <c r="L55" s="5"/>
      <c r="M55" s="5"/>
      <c r="N55" s="5"/>
      <c r="O55" s="5"/>
      <c r="P55" s="5"/>
      <c r="Q55" s="5"/>
      <c r="R55" s="5"/>
      <c r="S55" s="6"/>
      <c r="T55" s="5"/>
      <c r="U55" s="5"/>
      <c r="V55" s="5"/>
      <c r="W55" s="5"/>
      <c r="X55" s="5"/>
      <c r="Y55" s="5"/>
      <c r="Z55" s="5"/>
      <c r="AA55" s="5"/>
      <c r="AB55" s="5"/>
      <c r="AC55" s="5"/>
      <c r="AD55" s="5"/>
      <c r="AE55" s="5"/>
      <c r="AF55" s="5"/>
      <c r="AG55" s="5"/>
      <c r="AH55" s="5"/>
      <c r="AI55" s="5"/>
      <c r="AJ55" s="5"/>
    </row>
    <row r="56" spans="2:36" s="65" customFormat="1" ht="20.149999999999999" customHeight="1">
      <c r="B56" s="5"/>
      <c r="C56" s="5"/>
      <c r="D56" s="5"/>
      <c r="E56" s="5"/>
      <c r="F56" s="5"/>
      <c r="G56" s="5"/>
      <c r="H56" s="5"/>
      <c r="I56" s="5"/>
      <c r="J56" s="5"/>
      <c r="K56" s="5"/>
      <c r="L56" s="5"/>
      <c r="M56" s="5"/>
      <c r="N56" s="5"/>
      <c r="O56" s="5"/>
      <c r="P56" s="5"/>
      <c r="Q56" s="5"/>
      <c r="R56" s="5"/>
      <c r="S56" s="6"/>
      <c r="T56" s="5"/>
      <c r="U56" s="5"/>
      <c r="V56" s="5"/>
      <c r="W56" s="5"/>
      <c r="X56" s="5"/>
      <c r="Y56" s="5"/>
      <c r="Z56" s="5"/>
      <c r="AA56" s="5"/>
      <c r="AB56" s="5"/>
      <c r="AC56" s="5"/>
      <c r="AD56" s="5"/>
      <c r="AE56" s="5"/>
      <c r="AF56" s="5"/>
      <c r="AG56" s="5"/>
      <c r="AH56" s="5"/>
      <c r="AI56" s="5"/>
      <c r="AJ56" s="5"/>
    </row>
  </sheetData>
  <mergeCells count="19">
    <mergeCell ref="AE3:AE4"/>
    <mergeCell ref="AF3:AI3"/>
    <mergeCell ref="AJ3:AJ4"/>
    <mergeCell ref="A36:I36"/>
    <mergeCell ref="A37:M37"/>
    <mergeCell ref="A38:M38"/>
    <mergeCell ref="P3:P4"/>
    <mergeCell ref="Q3:T3"/>
    <mergeCell ref="U3:U4"/>
    <mergeCell ref="V3:Y3"/>
    <mergeCell ref="Z3:Z4"/>
    <mergeCell ref="AA3:AD3"/>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KPI_B2B&amp;B2C segment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Kuchnio</dc:creator>
  <cp:lastModifiedBy>Anna Kuchnio</cp:lastModifiedBy>
  <dcterms:created xsi:type="dcterms:W3CDTF">2019-03-26T09:40:12Z</dcterms:created>
  <dcterms:modified xsi:type="dcterms:W3CDTF">2019-03-26T09:41:45Z</dcterms:modified>
</cp:coreProperties>
</file>